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800" yWindow="405" windowWidth="14985" windowHeight="11145"/>
  </bookViews>
  <sheets>
    <sheet name="1) HOLD Pro Forma" sheetId="1" r:id="rId1"/>
    <sheet name="2) HOLD ROI Analysis" sheetId="3" r:id="rId2"/>
    <sheet name="3) Interest Calculations" sheetId="2" r:id="rId3"/>
  </sheets>
  <calcPr calcId="125725"/>
</workbook>
</file>

<file path=xl/calcChain.xml><?xml version="1.0" encoding="utf-8"?>
<calcChain xmlns="http://schemas.openxmlformats.org/spreadsheetml/2006/main">
  <c r="C32" i="1"/>
  <c r="D20"/>
  <c r="D24" s="1"/>
  <c r="D26" s="1"/>
  <c r="C5" i="3"/>
  <c r="C6"/>
  <c r="C7"/>
  <c r="C8"/>
  <c r="C9"/>
  <c r="C10"/>
  <c r="C11"/>
  <c r="C12"/>
  <c r="C13"/>
  <c r="C14"/>
  <c r="C15"/>
  <c r="C16"/>
  <c r="C17"/>
  <c r="C18"/>
  <c r="C19"/>
  <c r="C20"/>
  <c r="C21"/>
  <c r="C22"/>
  <c r="C23"/>
  <c r="C24"/>
  <c r="C25"/>
  <c r="C26"/>
  <c r="C27"/>
  <c r="C28"/>
  <c r="C29"/>
  <c r="C30"/>
  <c r="C31"/>
  <c r="C32"/>
  <c r="C33"/>
  <c r="C4"/>
  <c r="D5"/>
  <c r="D6"/>
  <c r="D7"/>
  <c r="D8"/>
  <c r="D9"/>
  <c r="D10"/>
  <c r="D11"/>
  <c r="D12"/>
  <c r="D13"/>
  <c r="D14"/>
  <c r="D15"/>
  <c r="D16"/>
  <c r="D17"/>
  <c r="D18"/>
  <c r="D19"/>
  <c r="D20"/>
  <c r="D21"/>
  <c r="D22"/>
  <c r="D23"/>
  <c r="D24"/>
  <c r="D25"/>
  <c r="D26"/>
  <c r="D27"/>
  <c r="D28"/>
  <c r="D29"/>
  <c r="D30"/>
  <c r="D31"/>
  <c r="D32"/>
  <c r="D33"/>
  <c r="D4"/>
  <c r="L4"/>
  <c r="M4" s="1"/>
  <c r="N4" s="1"/>
  <c r="C30" i="1"/>
  <c r="C31"/>
  <c r="C33"/>
  <c r="C34"/>
  <c r="C35"/>
  <c r="D8"/>
  <c r="C9"/>
  <c r="C11" s="1"/>
  <c r="C41" s="1"/>
  <c r="D21"/>
  <c r="D22"/>
  <c r="D23"/>
  <c r="C24"/>
  <c r="C26" s="1"/>
  <c r="B2" i="2"/>
  <c r="B3"/>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C29" i="1"/>
  <c r="C36" s="1"/>
  <c r="D36"/>
  <c r="F4" i="3" s="1"/>
  <c r="F5" s="1"/>
  <c r="F6" s="1"/>
  <c r="F7" s="1"/>
  <c r="F8" s="1"/>
  <c r="F9" s="1"/>
  <c r="F10" s="1"/>
  <c r="F11" s="1"/>
  <c r="F12" s="1"/>
  <c r="F13" s="1"/>
  <c r="F14" s="1"/>
  <c r="F15" s="1"/>
  <c r="F16" s="1"/>
  <c r="F17" s="1"/>
  <c r="F18" s="1"/>
  <c r="F19" s="1"/>
  <c r="F20" s="1"/>
  <c r="F21" s="1"/>
  <c r="F22" s="1"/>
  <c r="F23" s="1"/>
  <c r="F24" s="1"/>
  <c r="F25" s="1"/>
  <c r="F26" s="1"/>
  <c r="F27" s="1"/>
  <c r="F28" s="1"/>
  <c r="F29" s="1"/>
  <c r="F30" s="1"/>
  <c r="F31" s="1"/>
  <c r="F32" s="1"/>
  <c r="F33" s="1"/>
  <c r="C12" i="1" l="1"/>
  <c r="C17" s="1"/>
  <c r="D17" s="1"/>
  <c r="D40" s="1"/>
  <c r="C40" s="1"/>
  <c r="B4" i="3"/>
  <c r="B5" s="1"/>
  <c r="C38" i="1"/>
  <c r="B1" i="2"/>
  <c r="B212" s="1"/>
  <c r="D38" i="1"/>
  <c r="D42" s="1"/>
  <c r="F37"/>
  <c r="F36" s="1"/>
  <c r="O4" i="3"/>
  <c r="P4" s="1"/>
  <c r="E4" l="1"/>
  <c r="G4" s="1"/>
  <c r="C73" i="2"/>
  <c r="B58"/>
  <c r="B109"/>
  <c r="B333"/>
  <c r="C266"/>
  <c r="C248"/>
  <c r="C47"/>
  <c r="C257"/>
  <c r="C250"/>
  <c r="C91"/>
  <c r="B166"/>
  <c r="B303"/>
  <c r="B200"/>
  <c r="B306"/>
  <c r="B196"/>
  <c r="C42" i="1"/>
  <c r="C108" i="2"/>
  <c r="C235"/>
  <c r="B317"/>
  <c r="B296"/>
  <c r="B267"/>
  <c r="C317"/>
  <c r="C337"/>
  <c r="B72"/>
  <c r="C207"/>
  <c r="B122"/>
  <c r="B100"/>
  <c r="B185"/>
  <c r="B349"/>
  <c r="C269"/>
  <c r="C201"/>
  <c r="C340"/>
  <c r="B118"/>
  <c r="B351"/>
  <c r="B17"/>
  <c r="C79"/>
  <c r="C162"/>
  <c r="B214"/>
  <c r="B9"/>
  <c r="C18"/>
  <c r="B170"/>
  <c r="B67"/>
  <c r="C289"/>
  <c r="C61"/>
  <c r="B82"/>
  <c r="B46"/>
  <c r="B357"/>
  <c r="C224"/>
  <c r="C290"/>
  <c r="B197"/>
  <c r="B160"/>
  <c r="B179"/>
  <c r="B62"/>
  <c r="C347"/>
  <c r="B172"/>
  <c r="B97"/>
  <c r="B353"/>
  <c r="C93"/>
  <c r="C251"/>
  <c r="B322"/>
  <c r="B178"/>
  <c r="B173"/>
  <c r="B221"/>
  <c r="C301"/>
  <c r="C241"/>
  <c r="B174"/>
  <c r="C115"/>
  <c r="C112"/>
  <c r="B183"/>
  <c r="C359"/>
  <c r="C185"/>
  <c r="B187"/>
  <c r="B52"/>
  <c r="B54"/>
  <c r="C287"/>
  <c r="B257"/>
  <c r="B34"/>
  <c r="B286"/>
  <c r="B346"/>
  <c r="C219"/>
  <c r="C17"/>
  <c r="C315"/>
  <c r="B111"/>
  <c r="B63"/>
  <c r="B117"/>
  <c r="C288"/>
  <c r="B35"/>
  <c r="C322"/>
  <c r="C19"/>
  <c r="B207"/>
  <c r="C327"/>
  <c r="B68"/>
  <c r="C121"/>
  <c r="C131"/>
  <c r="B168"/>
  <c r="C358"/>
  <c r="C275"/>
  <c r="B265"/>
  <c r="C110"/>
  <c r="C80"/>
  <c r="C313"/>
  <c r="B80"/>
  <c r="B95"/>
  <c r="B320"/>
  <c r="C64"/>
  <c r="C214"/>
  <c r="C280"/>
  <c r="C218"/>
  <c r="B356"/>
  <c r="B217"/>
  <c r="C13"/>
  <c r="B141"/>
  <c r="C335"/>
  <c r="B288"/>
  <c r="C164"/>
  <c r="C316"/>
  <c r="B65"/>
  <c r="B364"/>
  <c r="C302"/>
  <c r="C140"/>
  <c r="C124"/>
  <c r="B331"/>
  <c r="B165"/>
  <c r="B25"/>
  <c r="C81"/>
  <c r="C310"/>
  <c r="C75"/>
  <c r="B287"/>
  <c r="B297"/>
  <c r="B8"/>
  <c r="B363"/>
  <c r="B182"/>
  <c r="B10"/>
  <c r="B223"/>
  <c r="C53"/>
  <c r="B272"/>
  <c r="C56"/>
  <c r="C177"/>
  <c r="C10"/>
  <c r="C354"/>
  <c r="C66"/>
  <c r="C283"/>
  <c r="C156"/>
  <c r="C344"/>
  <c r="B30"/>
  <c r="C50"/>
  <c r="B98"/>
  <c r="C111"/>
  <c r="C78"/>
  <c r="B186"/>
  <c r="B201"/>
  <c r="B32"/>
  <c r="B246"/>
  <c r="B249"/>
  <c r="C11"/>
  <c r="C76"/>
  <c r="C309"/>
  <c r="C356"/>
  <c r="C15"/>
  <c r="B39"/>
  <c r="B209"/>
  <c r="B261"/>
  <c r="B338"/>
  <c r="C196"/>
  <c r="B254"/>
  <c r="B281"/>
  <c r="B301"/>
  <c r="B232"/>
  <c r="C54"/>
  <c r="B240"/>
  <c r="B358"/>
  <c r="C331"/>
  <c r="C95"/>
  <c r="B273"/>
  <c r="B259"/>
  <c r="B161"/>
  <c r="B304"/>
  <c r="B238"/>
  <c r="C282"/>
  <c r="C211"/>
  <c r="C129"/>
  <c r="C166"/>
  <c r="B344"/>
  <c r="B102"/>
  <c r="B159"/>
  <c r="B132"/>
  <c r="B92"/>
  <c r="C52"/>
  <c r="C240"/>
  <c r="C351"/>
  <c r="B336"/>
  <c r="C12"/>
  <c r="C128"/>
  <c r="C362"/>
  <c r="C122"/>
  <c r="C174"/>
  <c r="B146"/>
  <c r="B193"/>
  <c r="B258"/>
  <c r="C247"/>
  <c r="C357"/>
  <c r="C31"/>
  <c r="C37"/>
  <c r="C308"/>
  <c r="C146"/>
  <c r="B104"/>
  <c r="B292"/>
  <c r="C188"/>
  <c r="C103"/>
  <c r="C38"/>
  <c r="C187"/>
  <c r="B307"/>
  <c r="C142"/>
  <c r="B195"/>
  <c r="C33"/>
  <c r="B216"/>
  <c r="B155"/>
  <c r="B151"/>
  <c r="B116"/>
  <c r="B171"/>
  <c r="B235"/>
  <c r="B96"/>
  <c r="B66"/>
  <c r="C320"/>
  <c r="C332"/>
  <c r="C334"/>
  <c r="B271"/>
  <c r="C233"/>
  <c r="C161"/>
  <c r="B138"/>
  <c r="C101"/>
  <c r="B90"/>
  <c r="B278"/>
  <c r="C209"/>
  <c r="B154"/>
  <c r="C238"/>
  <c r="C82"/>
  <c r="C253"/>
  <c r="C147"/>
  <c r="B83"/>
  <c r="C180"/>
  <c r="B289"/>
  <c r="C216"/>
  <c r="B270"/>
  <c r="B305"/>
  <c r="C107"/>
  <c r="B71"/>
  <c r="C186"/>
  <c r="B45"/>
  <c r="B337"/>
  <c r="B127"/>
  <c r="B206"/>
  <c r="C272"/>
  <c r="B203"/>
  <c r="B354"/>
  <c r="B47"/>
  <c r="B332"/>
  <c r="C202"/>
  <c r="B12"/>
  <c r="B23"/>
  <c r="B224"/>
  <c r="B264"/>
  <c r="B135"/>
  <c r="B230"/>
  <c r="B40"/>
  <c r="C326"/>
  <c r="B69"/>
  <c r="B86"/>
  <c r="C260"/>
  <c r="B256"/>
  <c r="B6"/>
  <c r="B139"/>
  <c r="B218"/>
  <c r="B177"/>
  <c r="B163"/>
  <c r="C262"/>
  <c r="B239"/>
  <c r="B27"/>
  <c r="B115"/>
  <c r="B77"/>
  <c r="C256"/>
  <c r="C232"/>
  <c r="C32"/>
  <c r="C181"/>
  <c r="B302"/>
  <c r="B93"/>
  <c r="C220"/>
  <c r="B227"/>
  <c r="C210"/>
  <c r="C339"/>
  <c r="C34"/>
  <c r="B74"/>
  <c r="C239"/>
  <c r="B226"/>
  <c r="C254"/>
  <c r="C268"/>
  <c r="B108"/>
  <c r="B181"/>
  <c r="B210"/>
  <c r="B123"/>
  <c r="B277"/>
  <c r="C157"/>
  <c r="C60"/>
  <c r="B345"/>
  <c r="B339"/>
  <c r="B293"/>
  <c r="C291"/>
  <c r="B88"/>
  <c r="B319"/>
  <c r="B234"/>
  <c r="C271"/>
  <c r="C144"/>
  <c r="B334"/>
  <c r="C84"/>
  <c r="B91"/>
  <c r="C5"/>
  <c r="B133"/>
  <c r="C295"/>
  <c r="B124"/>
  <c r="B28"/>
  <c r="B342"/>
  <c r="B236"/>
  <c r="C92"/>
  <c r="B60"/>
  <c r="C134"/>
  <c r="B120"/>
  <c r="B244"/>
  <c r="C148"/>
  <c r="C299"/>
  <c r="C285"/>
  <c r="C35"/>
  <c r="B251"/>
  <c r="B290"/>
  <c r="C63"/>
  <c r="C284"/>
  <c r="B316"/>
  <c r="C329"/>
  <c r="B260"/>
  <c r="B99"/>
  <c r="C323"/>
  <c r="B323"/>
  <c r="B153"/>
  <c r="B347"/>
  <c r="B250"/>
  <c r="B202"/>
  <c r="C165"/>
  <c r="B19"/>
  <c r="B204"/>
  <c r="B55"/>
  <c r="B274"/>
  <c r="C120"/>
  <c r="B75"/>
  <c r="B103"/>
  <c r="B315"/>
  <c r="C90"/>
  <c r="B147"/>
  <c r="C114"/>
  <c r="B295"/>
  <c r="B113"/>
  <c r="B64"/>
  <c r="B325"/>
  <c r="C363"/>
  <c r="B70"/>
  <c r="B241"/>
  <c r="C171"/>
  <c r="B350"/>
  <c r="B189"/>
  <c r="B324"/>
  <c r="C25"/>
  <c r="C69"/>
  <c r="B16"/>
  <c r="C184"/>
  <c r="B14"/>
  <c r="B279"/>
  <c r="C109"/>
  <c r="C192"/>
  <c r="C143"/>
  <c r="B291"/>
  <c r="C208"/>
  <c r="B41"/>
  <c r="C173"/>
  <c r="C8"/>
  <c r="B215"/>
  <c r="B275"/>
  <c r="B110"/>
  <c r="C197"/>
  <c r="C149"/>
  <c r="B341"/>
  <c r="C350"/>
  <c r="B49"/>
  <c r="B13"/>
  <c r="C74"/>
  <c r="B228"/>
  <c r="C51"/>
  <c r="C71"/>
  <c r="B36"/>
  <c r="C29"/>
  <c r="C319"/>
  <c r="B142"/>
  <c r="C113"/>
  <c r="C311"/>
  <c r="C46"/>
  <c r="B131"/>
  <c r="B11"/>
  <c r="C236"/>
  <c r="C48"/>
  <c r="C26"/>
  <c r="C83"/>
  <c r="C204"/>
  <c r="B280"/>
  <c r="C213"/>
  <c r="B245"/>
  <c r="C102"/>
  <c r="C158"/>
  <c r="B37"/>
  <c r="C22"/>
  <c r="C6"/>
  <c r="C212"/>
  <c r="B22"/>
  <c r="C312"/>
  <c r="B121"/>
  <c r="C237"/>
  <c r="B310"/>
  <c r="B101"/>
  <c r="C39"/>
  <c r="C345"/>
  <c r="B198"/>
  <c r="C98"/>
  <c r="C135"/>
  <c r="C182"/>
  <c r="C195"/>
  <c r="B51"/>
  <c r="C314"/>
  <c r="C270"/>
  <c r="C352"/>
  <c r="C94"/>
  <c r="C245"/>
  <c r="B158"/>
  <c r="B94"/>
  <c r="C160"/>
  <c r="B84"/>
  <c r="C264"/>
  <c r="C206"/>
  <c r="B152"/>
  <c r="B220"/>
  <c r="B309"/>
  <c r="B107"/>
  <c r="C42"/>
  <c r="C194"/>
  <c r="C244"/>
  <c r="B59"/>
  <c r="B318"/>
  <c r="C138"/>
  <c r="C97"/>
  <c r="C45"/>
  <c r="B327"/>
  <c r="B300"/>
  <c r="B130"/>
  <c r="B134"/>
  <c r="B81"/>
  <c r="C277"/>
  <c r="B248"/>
  <c r="C191"/>
  <c r="C341"/>
  <c r="B143"/>
  <c r="B150"/>
  <c r="C106"/>
  <c r="B114"/>
  <c r="B284"/>
  <c r="B169"/>
  <c r="C198"/>
  <c r="C279"/>
  <c r="B219"/>
  <c r="C325"/>
  <c r="B213"/>
  <c r="C298"/>
  <c r="C333"/>
  <c r="C44"/>
  <c r="C243"/>
  <c r="C96"/>
  <c r="B129"/>
  <c r="C55"/>
  <c r="C139"/>
  <c r="B225"/>
  <c r="B21"/>
  <c r="C152"/>
  <c r="B311"/>
  <c r="B263"/>
  <c r="C27"/>
  <c r="B164"/>
  <c r="C20"/>
  <c r="B167"/>
  <c r="C123"/>
  <c r="B268"/>
  <c r="B208"/>
  <c r="C258"/>
  <c r="B348"/>
  <c r="B360"/>
  <c r="C169"/>
  <c r="C43"/>
  <c r="B33"/>
  <c r="B194"/>
  <c r="C179"/>
  <c r="C155"/>
  <c r="B79"/>
  <c r="B205"/>
  <c r="C223"/>
  <c r="B162"/>
  <c r="C306"/>
  <c r="C263"/>
  <c r="C342"/>
  <c r="C229"/>
  <c r="C117"/>
  <c r="B326"/>
  <c r="B175"/>
  <c r="C40"/>
  <c r="C286"/>
  <c r="B314"/>
  <c r="B253"/>
  <c r="C328"/>
  <c r="C318"/>
  <c r="B89"/>
  <c r="B26"/>
  <c r="C49"/>
  <c r="B180"/>
  <c r="B18"/>
  <c r="B330"/>
  <c r="C178"/>
  <c r="C228"/>
  <c r="C267"/>
  <c r="C292"/>
  <c r="B176"/>
  <c r="B128"/>
  <c r="C364"/>
  <c r="C297"/>
  <c r="C355"/>
  <c r="C361"/>
  <c r="C175"/>
  <c r="C65"/>
  <c r="B126"/>
  <c r="C163"/>
  <c r="B359"/>
  <c r="C259"/>
  <c r="C252"/>
  <c r="B156"/>
  <c r="C72"/>
  <c r="B15"/>
  <c r="C119"/>
  <c r="C167"/>
  <c r="C276"/>
  <c r="C176"/>
  <c r="C255"/>
  <c r="C145"/>
  <c r="C274"/>
  <c r="C116"/>
  <c r="B276"/>
  <c r="C105"/>
  <c r="C200"/>
  <c r="C330"/>
  <c r="C265"/>
  <c r="C221"/>
  <c r="B43"/>
  <c r="C150"/>
  <c r="C68"/>
  <c r="C24"/>
  <c r="B355"/>
  <c r="C127"/>
  <c r="C7"/>
  <c r="C293"/>
  <c r="B243"/>
  <c r="C88"/>
  <c r="B5"/>
  <c r="C246"/>
  <c r="C168"/>
  <c r="B283"/>
  <c r="B137"/>
  <c r="C9"/>
  <c r="C70"/>
  <c r="C118"/>
  <c r="C300"/>
  <c r="C222"/>
  <c r="C23"/>
  <c r="B145"/>
  <c r="C159"/>
  <c r="C189"/>
  <c r="B266"/>
  <c r="C281"/>
  <c r="C203"/>
  <c r="C227"/>
  <c r="C190"/>
  <c r="C183"/>
  <c r="B20"/>
  <c r="C242"/>
  <c r="B282"/>
  <c r="C231"/>
  <c r="B329"/>
  <c r="C126"/>
  <c r="C338"/>
  <c r="C170"/>
  <c r="C58"/>
  <c r="C348"/>
  <c r="B313"/>
  <c r="C343"/>
  <c r="B24"/>
  <c r="C324"/>
  <c r="B7"/>
  <c r="C294"/>
  <c r="C125"/>
  <c r="C360"/>
  <c r="C278"/>
  <c r="C234"/>
  <c r="C21"/>
  <c r="C104"/>
  <c r="C307"/>
  <c r="C249"/>
  <c r="C36"/>
  <c r="C86"/>
  <c r="B252"/>
  <c r="C100"/>
  <c r="B233"/>
  <c r="B192"/>
  <c r="C154"/>
  <c r="B237"/>
  <c r="B61"/>
  <c r="C215"/>
  <c r="B242"/>
  <c r="C273"/>
  <c r="B188"/>
  <c r="C296"/>
  <c r="C141"/>
  <c r="B56"/>
  <c r="B343"/>
  <c r="C199"/>
  <c r="C28"/>
  <c r="B269"/>
  <c r="B48"/>
  <c r="B57"/>
  <c r="B191"/>
  <c r="B106"/>
  <c r="C136"/>
  <c r="B38"/>
  <c r="B335"/>
  <c r="C226"/>
  <c r="C304"/>
  <c r="B285"/>
  <c r="B231"/>
  <c r="B321"/>
  <c r="C261"/>
  <c r="C225"/>
  <c r="B85"/>
  <c r="B149"/>
  <c r="C172"/>
  <c r="B44"/>
  <c r="B140"/>
  <c r="B144"/>
  <c r="B136"/>
  <c r="C130"/>
  <c r="B312"/>
  <c r="B148"/>
  <c r="C85"/>
  <c r="B112"/>
  <c r="B229"/>
  <c r="B105"/>
  <c r="B190"/>
  <c r="C353"/>
  <c r="B76"/>
  <c r="C89"/>
  <c r="C230"/>
  <c r="B299"/>
  <c r="B87"/>
  <c r="B78"/>
  <c r="B50"/>
  <c r="C346"/>
  <c r="B199"/>
  <c r="B262"/>
  <c r="B247"/>
  <c r="B222"/>
  <c r="C77"/>
  <c r="C305"/>
  <c r="C153"/>
  <c r="B53"/>
  <c r="C205"/>
  <c r="B157"/>
  <c r="B211"/>
  <c r="C67"/>
  <c r="C303"/>
  <c r="C14"/>
  <c r="B125"/>
  <c r="B73"/>
  <c r="B42"/>
  <c r="C30"/>
  <c r="B328"/>
  <c r="C59"/>
  <c r="C137"/>
  <c r="C57"/>
  <c r="C16"/>
  <c r="B294"/>
  <c r="C217"/>
  <c r="C321"/>
  <c r="C132"/>
  <c r="C62"/>
  <c r="B352"/>
  <c r="C133"/>
  <c r="B362"/>
  <c r="C336"/>
  <c r="C349"/>
  <c r="B308"/>
  <c r="B340"/>
  <c r="B29"/>
  <c r="B119"/>
  <c r="C41"/>
  <c r="C193"/>
  <c r="B361"/>
  <c r="B184"/>
  <c r="B31"/>
  <c r="B298"/>
  <c r="C99"/>
  <c r="B255"/>
  <c r="C87"/>
  <c r="C151"/>
  <c r="T5" i="3"/>
  <c r="T6" s="1"/>
  <c r="T7" s="1"/>
  <c r="T8" s="1"/>
  <c r="T9" s="1"/>
  <c r="T10" s="1"/>
  <c r="T11" s="1"/>
  <c r="T12" s="1"/>
  <c r="T13" s="1"/>
  <c r="T14" s="1"/>
  <c r="T15" s="1"/>
  <c r="T16" s="1"/>
  <c r="T17" s="1"/>
  <c r="T18" s="1"/>
  <c r="T19" s="1"/>
  <c r="T20" s="1"/>
  <c r="T21" s="1"/>
  <c r="T22" s="1"/>
  <c r="T23" s="1"/>
  <c r="T24" s="1"/>
  <c r="T25" s="1"/>
  <c r="T26" s="1"/>
  <c r="T27" s="1"/>
  <c r="T28" s="1"/>
  <c r="T29" s="1"/>
  <c r="T30" s="1"/>
  <c r="T31" s="1"/>
  <c r="T32" s="1"/>
  <c r="T33" s="1"/>
  <c r="T4"/>
  <c r="B6"/>
  <c r="E5"/>
  <c r="G5" s="1"/>
  <c r="L5"/>
  <c r="M5" s="1"/>
  <c r="O5" s="1"/>
  <c r="H23" l="1"/>
  <c r="J32"/>
  <c r="J23"/>
  <c r="J25"/>
  <c r="H32"/>
  <c r="H19"/>
  <c r="J28"/>
  <c r="J24"/>
  <c r="H29"/>
  <c r="H33"/>
  <c r="J20"/>
  <c r="H28"/>
  <c r="J21"/>
  <c r="H27"/>
  <c r="H20"/>
  <c r="J26"/>
  <c r="J30"/>
  <c r="H31"/>
  <c r="H24"/>
  <c r="H25"/>
  <c r="J33"/>
  <c r="J22"/>
  <c r="J31"/>
  <c r="H21"/>
  <c r="J29"/>
  <c r="H26"/>
  <c r="J27"/>
  <c r="J19"/>
  <c r="H22"/>
  <c r="H30"/>
  <c r="H18"/>
  <c r="H5"/>
  <c r="H6"/>
  <c r="H8"/>
  <c r="H11"/>
  <c r="H16"/>
  <c r="H13"/>
  <c r="J7"/>
  <c r="J11"/>
  <c r="J14"/>
  <c r="H15"/>
  <c r="H4"/>
  <c r="H12"/>
  <c r="J13"/>
  <c r="H7"/>
  <c r="J4"/>
  <c r="H10"/>
  <c r="H17"/>
  <c r="J15"/>
  <c r="J10"/>
  <c r="J9"/>
  <c r="J16"/>
  <c r="J12"/>
  <c r="J8"/>
  <c r="H14"/>
  <c r="J6"/>
  <c r="J18"/>
  <c r="J17"/>
  <c r="H9"/>
  <c r="J5"/>
  <c r="K5" s="1"/>
  <c r="B7"/>
  <c r="E6"/>
  <c r="G6" s="1"/>
  <c r="P5"/>
  <c r="L6"/>
  <c r="N5"/>
  <c r="K6" l="1"/>
  <c r="W6" s="1"/>
  <c r="W5"/>
  <c r="U5"/>
  <c r="Q11"/>
  <c r="Q24"/>
  <c r="Q10"/>
  <c r="Q27"/>
  <c r="Q23"/>
  <c r="Q12"/>
  <c r="Q4"/>
  <c r="R4" s="1"/>
  <c r="I4"/>
  <c r="Q31"/>
  <c r="Q8"/>
  <c r="Q22"/>
  <c r="Q14"/>
  <c r="Q17"/>
  <c r="Q29"/>
  <c r="Q13"/>
  <c r="Q18"/>
  <c r="Q33"/>
  <c r="Q9"/>
  <c r="Q25"/>
  <c r="Q30"/>
  <c r="Q32"/>
  <c r="Q21"/>
  <c r="Q28"/>
  <c r="Q15"/>
  <c r="Q5"/>
  <c r="R5" s="1"/>
  <c r="Q26"/>
  <c r="Q20"/>
  <c r="Q6"/>
  <c r="Q19"/>
  <c r="K4"/>
  <c r="Q7"/>
  <c r="Q16"/>
  <c r="E7"/>
  <c r="G7" s="1"/>
  <c r="K7" s="1"/>
  <c r="W7" s="1"/>
  <c r="B8"/>
  <c r="V5"/>
  <c r="M6"/>
  <c r="X5" l="1"/>
  <c r="U4"/>
  <c r="S4"/>
  <c r="S5" s="1"/>
  <c r="S6" s="1"/>
  <c r="S7" s="1"/>
  <c r="W4"/>
  <c r="I5"/>
  <c r="Z4"/>
  <c r="AA4" s="1"/>
  <c r="E8"/>
  <c r="G8" s="1"/>
  <c r="K8" s="1"/>
  <c r="W8" s="1"/>
  <c r="B9"/>
  <c r="N6"/>
  <c r="U6"/>
  <c r="O6"/>
  <c r="AB4" l="1"/>
  <c r="AC4" s="1"/>
  <c r="I6"/>
  <c r="I7" s="1"/>
  <c r="I8" s="1"/>
  <c r="I9" s="1"/>
  <c r="I10" s="1"/>
  <c r="AB5"/>
  <c r="AC5" s="1"/>
  <c r="Z5"/>
  <c r="AA5" s="1"/>
  <c r="V4"/>
  <c r="X4"/>
  <c r="E9"/>
  <c r="G9" s="1"/>
  <c r="K9" s="1"/>
  <c r="W9" s="1"/>
  <c r="B10"/>
  <c r="S8"/>
  <c r="L7"/>
  <c r="R6"/>
  <c r="X6" s="1"/>
  <c r="P6"/>
  <c r="V6"/>
  <c r="AB6" l="1"/>
  <c r="AC6" s="1"/>
  <c r="Z6"/>
  <c r="AA6" s="1"/>
  <c r="E10"/>
  <c r="G10" s="1"/>
  <c r="K10" s="1"/>
  <c r="W10" s="1"/>
  <c r="B11"/>
  <c r="S9"/>
  <c r="I11"/>
  <c r="M7"/>
  <c r="B12" l="1"/>
  <c r="E11"/>
  <c r="G11" s="1"/>
  <c r="K11" s="1"/>
  <c r="W11" s="1"/>
  <c r="S10"/>
  <c r="I12"/>
  <c r="N7"/>
  <c r="U7"/>
  <c r="O7"/>
  <c r="B13" l="1"/>
  <c r="E12"/>
  <c r="G12" s="1"/>
  <c r="K12" s="1"/>
  <c r="W12" s="1"/>
  <c r="S11"/>
  <c r="V7"/>
  <c r="I13"/>
  <c r="L8"/>
  <c r="P7"/>
  <c r="AB7" s="1"/>
  <c r="AC7" s="1"/>
  <c r="R7"/>
  <c r="X7" s="1"/>
  <c r="Z7"/>
  <c r="AA7" s="1"/>
  <c r="B14" l="1"/>
  <c r="E13"/>
  <c r="G13" s="1"/>
  <c r="K13" s="1"/>
  <c r="W13" s="1"/>
  <c r="S12"/>
  <c r="I14"/>
  <c r="M8"/>
  <c r="S13" l="1"/>
  <c r="B15"/>
  <c r="E14"/>
  <c r="G14" s="1"/>
  <c r="K14" s="1"/>
  <c r="W14" s="1"/>
  <c r="N8"/>
  <c r="U8"/>
  <c r="I15"/>
  <c r="O8"/>
  <c r="S14" l="1"/>
  <c r="E15"/>
  <c r="G15" s="1"/>
  <c r="K15" s="1"/>
  <c r="W15" s="1"/>
  <c r="B16"/>
  <c r="I16"/>
  <c r="Z8"/>
  <c r="AA8" s="1"/>
  <c r="R8"/>
  <c r="X8" s="1"/>
  <c r="P8"/>
  <c r="AB8" s="1"/>
  <c r="AC8" s="1"/>
  <c r="L9"/>
  <c r="V8"/>
  <c r="S15" l="1"/>
  <c r="B17"/>
  <c r="E16"/>
  <c r="G16" s="1"/>
  <c r="K16" s="1"/>
  <c r="W16" s="1"/>
  <c r="I17"/>
  <c r="M9"/>
  <c r="O9" s="1"/>
  <c r="B18" l="1"/>
  <c r="E17"/>
  <c r="G17" s="1"/>
  <c r="K17" s="1"/>
  <c r="W17" s="1"/>
  <c r="S16"/>
  <c r="I18"/>
  <c r="N9"/>
  <c r="U9"/>
  <c r="L10"/>
  <c r="P9"/>
  <c r="R9"/>
  <c r="S17" l="1"/>
  <c r="B19"/>
  <c r="E18"/>
  <c r="G18" s="1"/>
  <c r="K18" s="1"/>
  <c r="W18" s="1"/>
  <c r="V9"/>
  <c r="X9"/>
  <c r="I19"/>
  <c r="M10"/>
  <c r="O10" s="1"/>
  <c r="Z9"/>
  <c r="AA9" s="1"/>
  <c r="AB9"/>
  <c r="AC9" s="1"/>
  <c r="S18" l="1"/>
  <c r="E19"/>
  <c r="G19" s="1"/>
  <c r="K19" s="1"/>
  <c r="W19" s="1"/>
  <c r="B20"/>
  <c r="R10"/>
  <c r="P10"/>
  <c r="L11"/>
  <c r="I20"/>
  <c r="U10"/>
  <c r="N10"/>
  <c r="E20" l="1"/>
  <c r="G20" s="1"/>
  <c r="K20" s="1"/>
  <c r="W20" s="1"/>
  <c r="B21"/>
  <c r="S19"/>
  <c r="V10"/>
  <c r="X10"/>
  <c r="AB10"/>
  <c r="AC10" s="1"/>
  <c r="Z10"/>
  <c r="AA10" s="1"/>
  <c r="M11"/>
  <c r="I21"/>
  <c r="E21" l="1"/>
  <c r="G21" s="1"/>
  <c r="K21" s="1"/>
  <c r="W21" s="1"/>
  <c r="B22"/>
  <c r="S20"/>
  <c r="N11"/>
  <c r="U11"/>
  <c r="O11"/>
  <c r="I22"/>
  <c r="B23" l="1"/>
  <c r="E22"/>
  <c r="G22" s="1"/>
  <c r="K22" s="1"/>
  <c r="W22" s="1"/>
  <c r="S21"/>
  <c r="Z11"/>
  <c r="AA11" s="1"/>
  <c r="V11"/>
  <c r="R11"/>
  <c r="X11" s="1"/>
  <c r="L12"/>
  <c r="P11"/>
  <c r="AB11" s="1"/>
  <c r="AC11" s="1"/>
  <c r="I23"/>
  <c r="B24" l="1"/>
  <c r="E23"/>
  <c r="G23" s="1"/>
  <c r="K23" s="1"/>
  <c r="W23" s="1"/>
  <c r="S22"/>
  <c r="I24"/>
  <c r="M12"/>
  <c r="O12" s="1"/>
  <c r="E24" l="1"/>
  <c r="G24" s="1"/>
  <c r="K24" s="1"/>
  <c r="W24" s="1"/>
  <c r="B25"/>
  <c r="S23"/>
  <c r="R12"/>
  <c r="L13"/>
  <c r="P12"/>
  <c r="I25"/>
  <c r="N12"/>
  <c r="U12"/>
  <c r="B26" l="1"/>
  <c r="E25"/>
  <c r="G25" s="1"/>
  <c r="K25" s="1"/>
  <c r="W25" s="1"/>
  <c r="S24"/>
  <c r="AB12"/>
  <c r="AC12" s="1"/>
  <c r="Z12"/>
  <c r="AA12" s="1"/>
  <c r="I26"/>
  <c r="M13"/>
  <c r="O13" s="1"/>
  <c r="V12"/>
  <c r="X12"/>
  <c r="E26" l="1"/>
  <c r="G26" s="1"/>
  <c r="K26" s="1"/>
  <c r="W26" s="1"/>
  <c r="B27"/>
  <c r="S25"/>
  <c r="I27"/>
  <c r="L14"/>
  <c r="P13"/>
  <c r="R13"/>
  <c r="N13"/>
  <c r="U13"/>
  <c r="B28" l="1"/>
  <c r="E27"/>
  <c r="G27" s="1"/>
  <c r="K27" s="1"/>
  <c r="W27" s="1"/>
  <c r="S26"/>
  <c r="X13"/>
  <c r="V13"/>
  <c r="I28"/>
  <c r="Z13"/>
  <c r="AA13" s="1"/>
  <c r="AB13"/>
  <c r="AC13" s="1"/>
  <c r="M14"/>
  <c r="O14" s="1"/>
  <c r="E28" l="1"/>
  <c r="G28" s="1"/>
  <c r="K28" s="1"/>
  <c r="W28" s="1"/>
  <c r="B29"/>
  <c r="S27"/>
  <c r="N14"/>
  <c r="U14"/>
  <c r="I29"/>
  <c r="L15"/>
  <c r="P14"/>
  <c r="R14"/>
  <c r="E29" l="1"/>
  <c r="G29" s="1"/>
  <c r="K29" s="1"/>
  <c r="W29" s="1"/>
  <c r="B30"/>
  <c r="S28"/>
  <c r="M15"/>
  <c r="I30"/>
  <c r="AB14"/>
  <c r="AC14" s="1"/>
  <c r="Z14"/>
  <c r="AA14" s="1"/>
  <c r="X14"/>
  <c r="V14"/>
  <c r="E30" l="1"/>
  <c r="G30" s="1"/>
  <c r="K30" s="1"/>
  <c r="W30" s="1"/>
  <c r="B31"/>
  <c r="S29"/>
  <c r="N15"/>
  <c r="U15"/>
  <c r="O15"/>
  <c r="I31"/>
  <c r="E31" l="1"/>
  <c r="G31" s="1"/>
  <c r="K31" s="1"/>
  <c r="W31" s="1"/>
  <c r="B32"/>
  <c r="S30"/>
  <c r="L16"/>
  <c r="R15"/>
  <c r="X15" s="1"/>
  <c r="P15"/>
  <c r="AB15" s="1"/>
  <c r="AC15" s="1"/>
  <c r="Z15"/>
  <c r="AA15" s="1"/>
  <c r="I32"/>
  <c r="V15"/>
  <c r="B33" l="1"/>
  <c r="E33" s="1"/>
  <c r="G33" s="1"/>
  <c r="K33" s="1"/>
  <c r="W33" s="1"/>
  <c r="E32"/>
  <c r="G32" s="1"/>
  <c r="K32" s="1"/>
  <c r="W32" s="1"/>
  <c r="S31"/>
  <c r="M16"/>
  <c r="O16" s="1"/>
  <c r="I33"/>
  <c r="S32" l="1"/>
  <c r="S33" s="1"/>
  <c r="L17"/>
  <c r="R16"/>
  <c r="P16"/>
  <c r="N16"/>
  <c r="U16"/>
  <c r="V16" l="1"/>
  <c r="X16"/>
  <c r="M17"/>
  <c r="O17" s="1"/>
  <c r="Z16"/>
  <c r="AA16" s="1"/>
  <c r="AB16"/>
  <c r="AC16" s="1"/>
  <c r="N17" l="1"/>
  <c r="U17"/>
  <c r="R17"/>
  <c r="P17"/>
  <c r="L18"/>
  <c r="M18" l="1"/>
  <c r="AB17"/>
  <c r="AC17" s="1"/>
  <c r="Z17"/>
  <c r="AA17" s="1"/>
  <c r="X17"/>
  <c r="V17"/>
  <c r="N18" l="1"/>
  <c r="U18"/>
  <c r="O18"/>
  <c r="Z18" l="1"/>
  <c r="AA18" s="1"/>
  <c r="V18"/>
  <c r="L19"/>
  <c r="P18"/>
  <c r="AB18" s="1"/>
  <c r="AC18" s="1"/>
  <c r="R18"/>
  <c r="X18" s="1"/>
  <c r="O19" l="1"/>
  <c r="M19"/>
  <c r="L20" l="1"/>
  <c r="P19"/>
  <c r="R19"/>
  <c r="U19"/>
  <c r="N19"/>
  <c r="Z19" l="1"/>
  <c r="AA19" s="1"/>
  <c r="AB19"/>
  <c r="AC19" s="1"/>
  <c r="M20"/>
  <c r="O20" s="1"/>
  <c r="V19"/>
  <c r="X19"/>
  <c r="L21" l="1"/>
  <c r="R20"/>
  <c r="P20"/>
  <c r="U20"/>
  <c r="N20"/>
  <c r="AB20" l="1"/>
  <c r="AC20" s="1"/>
  <c r="Z20"/>
  <c r="AA20" s="1"/>
  <c r="M21"/>
  <c r="V20"/>
  <c r="X20"/>
  <c r="U21" l="1"/>
  <c r="N21"/>
  <c r="O21"/>
  <c r="V21" l="1"/>
  <c r="Z21"/>
  <c r="AA21" s="1"/>
  <c r="R21"/>
  <c r="X21" s="1"/>
  <c r="P21"/>
  <c r="AB21" s="1"/>
  <c r="AC21" s="1"/>
  <c r="L22"/>
  <c r="M22" l="1"/>
  <c r="N22" l="1"/>
  <c r="U22"/>
  <c r="O22"/>
  <c r="Z22" l="1"/>
  <c r="AA22" s="1"/>
  <c r="V22"/>
  <c r="P22"/>
  <c r="AB22" s="1"/>
  <c r="AC22" s="1"/>
  <c r="R22"/>
  <c r="X22" s="1"/>
  <c r="L23"/>
  <c r="O23" l="1"/>
  <c r="M23"/>
  <c r="L24" l="1"/>
  <c r="P23"/>
  <c r="R23"/>
  <c r="U23"/>
  <c r="N23"/>
  <c r="AB23" l="1"/>
  <c r="AC23" s="1"/>
  <c r="Z23"/>
  <c r="AA23" s="1"/>
  <c r="M24"/>
  <c r="O24" s="1"/>
  <c r="V23"/>
  <c r="X23"/>
  <c r="P24" l="1"/>
  <c r="R24"/>
  <c r="L25"/>
  <c r="N24"/>
  <c r="U24"/>
  <c r="V24" l="1"/>
  <c r="X24"/>
  <c r="M25"/>
  <c r="O25" s="1"/>
  <c r="AB24"/>
  <c r="AC24" s="1"/>
  <c r="Z24"/>
  <c r="AA24" s="1"/>
  <c r="R25" l="1"/>
  <c r="L26"/>
  <c r="P25"/>
  <c r="N25"/>
  <c r="U25"/>
  <c r="V25" l="1"/>
  <c r="X25"/>
  <c r="M26"/>
  <c r="O26" s="1"/>
  <c r="Z25"/>
  <c r="AA25" s="1"/>
  <c r="AB25"/>
  <c r="AC25" s="1"/>
  <c r="L27" l="1"/>
  <c r="R26"/>
  <c r="P26"/>
  <c r="N26"/>
  <c r="U26"/>
  <c r="V26" l="1"/>
  <c r="X26"/>
  <c r="M27"/>
  <c r="AB26"/>
  <c r="AC26" s="1"/>
  <c r="Z26"/>
  <c r="AA26" s="1"/>
  <c r="U27" l="1"/>
  <c r="N27"/>
  <c r="O27"/>
  <c r="V27" l="1"/>
  <c r="Z27"/>
  <c r="AA27" s="1"/>
  <c r="L28"/>
  <c r="P27"/>
  <c r="AB27" s="1"/>
  <c r="AC27" s="1"/>
  <c r="R27"/>
  <c r="X27" s="1"/>
  <c r="M28" l="1"/>
  <c r="U28" l="1"/>
  <c r="N28"/>
  <c r="O28"/>
  <c r="V28" l="1"/>
  <c r="Z28"/>
  <c r="AA28" s="1"/>
  <c r="L29"/>
  <c r="P28"/>
  <c r="AB28" s="1"/>
  <c r="AC28" s="1"/>
  <c r="R28"/>
  <c r="X28" s="1"/>
  <c r="O29" l="1"/>
  <c r="M29"/>
  <c r="L30" l="1"/>
  <c r="R29"/>
  <c r="P29"/>
  <c r="U29"/>
  <c r="N29"/>
  <c r="AB29" l="1"/>
  <c r="AC29" s="1"/>
  <c r="Z29"/>
  <c r="AA29" s="1"/>
  <c r="M30"/>
  <c r="X29"/>
  <c r="V29"/>
  <c r="N30" l="1"/>
  <c r="U30"/>
  <c r="O30"/>
  <c r="Z30" l="1"/>
  <c r="AA30" s="1"/>
  <c r="V30"/>
  <c r="P30"/>
  <c r="AB30" s="1"/>
  <c r="AC30" s="1"/>
  <c r="L31"/>
  <c r="R30"/>
  <c r="X30" s="1"/>
  <c r="M31" l="1"/>
  <c r="O31" s="1"/>
  <c r="R31" l="1"/>
  <c r="P31"/>
  <c r="L32"/>
  <c r="U31"/>
  <c r="N31"/>
  <c r="Z31" l="1"/>
  <c r="AA31" s="1"/>
  <c r="AB31"/>
  <c r="AC31" s="1"/>
  <c r="M32"/>
  <c r="V31"/>
  <c r="X31"/>
  <c r="N32" l="1"/>
  <c r="U32"/>
  <c r="O32"/>
  <c r="Z32" l="1"/>
  <c r="AA32" s="1"/>
  <c r="V32"/>
  <c r="L33"/>
  <c r="R32"/>
  <c r="X32" s="1"/>
  <c r="P32"/>
  <c r="AB32" s="1"/>
  <c r="AC32" s="1"/>
  <c r="M33" l="1"/>
  <c r="N33" l="1"/>
  <c r="U33"/>
  <c r="O33"/>
  <c r="Z33" l="1"/>
  <c r="AA33" s="1"/>
  <c r="V33"/>
  <c r="P33"/>
  <c r="AB33" s="1"/>
  <c r="AC33" s="1"/>
  <c r="R33"/>
  <c r="X33" s="1"/>
</calcChain>
</file>

<file path=xl/comments1.xml><?xml version="1.0" encoding="utf-8"?>
<comments xmlns="http://schemas.openxmlformats.org/spreadsheetml/2006/main">
  <authors>
    <author>jpapasan</author>
  </authors>
  <commentList>
    <comment ref="B13" authorId="0">
      <text>
        <r>
          <rPr>
            <b/>
            <sz val="9"/>
            <color indexed="81"/>
            <rFont val="Tahoma"/>
            <family val="2"/>
          </rPr>
          <t>jpapasan:</t>
        </r>
        <r>
          <rPr>
            <sz val="9"/>
            <color indexed="81"/>
            <rFont val="Tahoma"/>
            <family val="2"/>
          </rPr>
          <t xml:space="preserve">
20 Year Average in 2012 is 6.94% for 30 Year and 6.55% for a 15-Year Note</t>
        </r>
      </text>
    </comment>
  </commentList>
</comments>
</file>

<file path=xl/comments2.xml><?xml version="1.0" encoding="utf-8"?>
<comments xmlns="http://schemas.openxmlformats.org/spreadsheetml/2006/main">
  <authors>
    <author>jpapasan</author>
  </authors>
  <commentList>
    <comment ref="B3" authorId="0">
      <text>
        <r>
          <rPr>
            <b/>
            <sz val="9"/>
            <color indexed="81"/>
            <rFont val="Tahoma"/>
            <family val="2"/>
          </rPr>
          <t>jpapasan:</t>
        </r>
        <r>
          <rPr>
            <sz val="9"/>
            <color indexed="81"/>
            <rFont val="Tahoma"/>
            <family val="2"/>
          </rPr>
          <t xml:space="preserve">
Gross Rent * Rent Appreciation Rate from HOLD Pro Forma Page </t>
        </r>
      </text>
    </comment>
    <comment ref="C3" authorId="0">
      <text>
        <r>
          <rPr>
            <b/>
            <sz val="9"/>
            <color indexed="81"/>
            <rFont val="Tahoma"/>
            <family val="2"/>
          </rPr>
          <t>jpapasan:</t>
        </r>
        <r>
          <rPr>
            <sz val="9"/>
            <color indexed="81"/>
            <rFont val="Tahoma"/>
            <family val="2"/>
          </rPr>
          <t xml:space="preserve">
From HOLD Pro Forma Page</t>
        </r>
      </text>
    </comment>
    <comment ref="D3" authorId="0">
      <text>
        <r>
          <rPr>
            <b/>
            <sz val="9"/>
            <color indexed="81"/>
            <rFont val="Tahoma"/>
            <family val="2"/>
          </rPr>
          <t>jpapasan:</t>
        </r>
        <r>
          <rPr>
            <sz val="9"/>
            <color indexed="81"/>
            <rFont val="Tahoma"/>
            <family val="2"/>
          </rPr>
          <t xml:space="preserve">
From HOLD Pro Forma page</t>
        </r>
      </text>
    </comment>
    <comment ref="E3" authorId="0">
      <text>
        <r>
          <rPr>
            <b/>
            <sz val="9"/>
            <color indexed="81"/>
            <rFont val="Tahoma"/>
            <family val="2"/>
          </rPr>
          <t>jpapasan:</t>
        </r>
        <r>
          <rPr>
            <sz val="9"/>
            <color indexed="81"/>
            <rFont val="Tahoma"/>
            <family val="2"/>
          </rPr>
          <t xml:space="preserve">
Gross Rent - Vacancy</t>
        </r>
      </text>
    </comment>
    <comment ref="F3" authorId="0">
      <text>
        <r>
          <rPr>
            <b/>
            <sz val="9"/>
            <color indexed="81"/>
            <rFont val="Tahoma"/>
            <family val="2"/>
          </rPr>
          <t>jpapasan:</t>
        </r>
        <r>
          <rPr>
            <sz val="9"/>
            <color indexed="81"/>
            <rFont val="Tahoma"/>
            <family val="2"/>
          </rPr>
          <t xml:space="preserve">
Average annual inflation from 1990-2011 is about 2.7% </t>
        </r>
      </text>
    </comment>
    <comment ref="K3" authorId="0">
      <text>
        <r>
          <rPr>
            <b/>
            <sz val="9"/>
            <color indexed="81"/>
            <rFont val="Tahoma"/>
            <family val="2"/>
          </rPr>
          <t>jpapasan:</t>
        </r>
        <r>
          <rPr>
            <sz val="9"/>
            <color indexed="81"/>
            <rFont val="Tahoma"/>
            <family val="2"/>
          </rPr>
          <t xml:space="preserve">
Net Operating Income - Debt Pay Down - Interest Paid</t>
        </r>
      </text>
    </comment>
    <comment ref="U3" authorId="0">
      <text>
        <r>
          <rPr>
            <b/>
            <sz val="9"/>
            <color indexed="81"/>
            <rFont val="Tahoma"/>
            <family val="2"/>
          </rPr>
          <t>jpapasan:</t>
        </r>
        <r>
          <rPr>
            <sz val="9"/>
            <color indexed="81"/>
            <rFont val="Tahoma"/>
            <family val="2"/>
          </rPr>
          <t xml:space="preserve">
Annual Debt Pay Down + Annual Appreciation + Annual Cash Flow</t>
        </r>
      </text>
    </comment>
    <comment ref="V3" authorId="0">
      <text>
        <r>
          <rPr>
            <b/>
            <sz val="9"/>
            <color indexed="81"/>
            <rFont val="Tahoma"/>
            <family val="2"/>
          </rPr>
          <t>jpapasan:</t>
        </r>
        <r>
          <rPr>
            <sz val="9"/>
            <color indexed="81"/>
            <rFont val="Tahoma"/>
            <family val="2"/>
          </rPr>
          <t xml:space="preserve">
Annual ROI for Debt Pay Down + Appreciation + Cash Flow / Total Cash In</t>
        </r>
      </text>
    </comment>
    <comment ref="W3" authorId="0">
      <text>
        <r>
          <rPr>
            <b/>
            <sz val="9"/>
            <color indexed="81"/>
            <rFont val="Tahoma"/>
            <family val="2"/>
          </rPr>
          <t>jpapasan:</t>
        </r>
        <r>
          <rPr>
            <sz val="9"/>
            <color indexed="81"/>
            <rFont val="Tahoma"/>
            <family val="2"/>
          </rPr>
          <t xml:space="preserve">
Cash Flow only</t>
        </r>
      </text>
    </comment>
    <comment ref="X3" authorId="0">
      <text>
        <r>
          <rPr>
            <b/>
            <sz val="9"/>
            <color indexed="81"/>
            <rFont val="Tahoma"/>
            <family val="2"/>
          </rPr>
          <t>jpapasan:</t>
        </r>
        <r>
          <rPr>
            <sz val="9"/>
            <color indexed="81"/>
            <rFont val="Tahoma"/>
            <family val="2"/>
          </rPr>
          <t xml:space="preserve">
How hard is the money you have in Property working?
Return on Equity
 for Debt Pay Down + Appreciation + Cash Flow</t>
        </r>
      </text>
    </comment>
    <comment ref="Z3" authorId="0">
      <text>
        <r>
          <rPr>
            <b/>
            <sz val="9"/>
            <color indexed="81"/>
            <rFont val="Tahoma"/>
            <family val="2"/>
          </rPr>
          <t>jpapasan:</t>
        </r>
        <r>
          <rPr>
            <sz val="9"/>
            <color indexed="81"/>
            <rFont val="Tahoma"/>
            <family val="2"/>
          </rPr>
          <t xml:space="preserve">
Equity (after COS) + Acc Cash Flow - Total Cash In</t>
        </r>
      </text>
    </comment>
    <comment ref="AB3" authorId="0">
      <text>
        <r>
          <rPr>
            <b/>
            <sz val="9"/>
            <color indexed="81"/>
            <rFont val="Tahoma"/>
            <family val="2"/>
          </rPr>
          <t>jpapasan:</t>
        </r>
        <r>
          <rPr>
            <sz val="9"/>
            <color indexed="81"/>
            <rFont val="Tahoma"/>
            <family val="2"/>
          </rPr>
          <t xml:space="preserve">
Equity (after COS) + Acc Cash Flow - Total Cash In</t>
        </r>
      </text>
    </comment>
  </commentList>
</comments>
</file>

<file path=xl/sharedStrings.xml><?xml version="1.0" encoding="utf-8"?>
<sst xmlns="http://schemas.openxmlformats.org/spreadsheetml/2006/main" count="85" uniqueCount="80">
  <si>
    <t>Percent Down</t>
  </si>
  <si>
    <t>Down Payment Amount</t>
  </si>
  <si>
    <t>Amount Financed</t>
  </si>
  <si>
    <t>Interest Rate</t>
  </si>
  <si>
    <t>Payment</t>
  </si>
  <si>
    <t>Monthly</t>
  </si>
  <si>
    <t>Annual</t>
  </si>
  <si>
    <t>Monthly Mortgage Payment</t>
  </si>
  <si>
    <t>Rental Income</t>
  </si>
  <si>
    <t>Unit A</t>
  </si>
  <si>
    <t>Unit B</t>
  </si>
  <si>
    <t>Unit C</t>
  </si>
  <si>
    <t>Unit D</t>
  </si>
  <si>
    <t>Expenses</t>
  </si>
  <si>
    <t>Insurance</t>
  </si>
  <si>
    <t>Property Management Fees</t>
  </si>
  <si>
    <t>Total Expenses</t>
  </si>
  <si>
    <t>Mortgage Payment</t>
  </si>
  <si>
    <t>Net Cash Flow</t>
  </si>
  <si>
    <t>Investment Analysis</t>
  </si>
  <si>
    <t>Cost to Sell Property</t>
  </si>
  <si>
    <t>Investment Return over Time</t>
  </si>
  <si>
    <t>Year</t>
  </si>
  <si>
    <t>Interest Paid</t>
  </si>
  <si>
    <t>Loan Amount</t>
  </si>
  <si>
    <t># of Periods</t>
  </si>
  <si>
    <t>Period #</t>
  </si>
  <si>
    <t>Principal</t>
  </si>
  <si>
    <t>Interest</t>
  </si>
  <si>
    <t>Utilities</t>
  </si>
  <si>
    <t>Fair Market Value</t>
  </si>
  <si>
    <t>Gross Rental Income</t>
  </si>
  <si>
    <t>Vacancy Rate</t>
  </si>
  <si>
    <t>Discount (%,$)</t>
  </si>
  <si>
    <t xml:space="preserve">PropertyTaxes </t>
  </si>
  <si>
    <t>Purchase Price (Max Offer Price)</t>
  </si>
  <si>
    <t>Leasing Costs</t>
  </si>
  <si>
    <t>Maintenance Reserve</t>
  </si>
  <si>
    <t>Other (HOA fees, Lawn Care, Trash, etc)</t>
  </si>
  <si>
    <t>Costs of Repairs (Make Ready)</t>
  </si>
  <si>
    <t>Net Rental Income</t>
  </si>
  <si>
    <t>Net Operating Income</t>
  </si>
  <si>
    <t>Total Mortgage Debt</t>
  </si>
  <si>
    <t xml:space="preserve">This spreadsheet is a model for informational purposes only. It is not meant nor designed to represent what will happen with regards to interest rates, appreciation, rents or vacancy. It is not meant to be a substitute for your own judgement. Neither the broker nor the agent is responsible for errors. </t>
  </si>
  <si>
    <t xml:space="preserve">Total Cash In (Downpayment + Repairs) </t>
  </si>
  <si>
    <t>Total Cash In</t>
  </si>
  <si>
    <t>Rent Appreciation (20 YR AVG = 3.1%)</t>
  </si>
  <si>
    <t>Appreciation Rate (20 YR AVG = 4.4%)</t>
  </si>
  <si>
    <t>Accumulated Cash Flow</t>
  </si>
  <si>
    <t>Debt Pay Down (Principle Paid)</t>
  </si>
  <si>
    <t>Equity</t>
  </si>
  <si>
    <t>Annual Appreciation</t>
  </si>
  <si>
    <t>Property Value (EOY)</t>
  </si>
  <si>
    <t>Cost of Sale (COS)</t>
  </si>
  <si>
    <t>Cash on Cash ROR (Annual)</t>
  </si>
  <si>
    <t>Total ROI (Annual)</t>
  </si>
  <si>
    <t>Annual Total Return (Before COS)</t>
  </si>
  <si>
    <t>Accumulated  Total Return (after COS)</t>
  </si>
  <si>
    <t>Total ROI on Acc.Total Return (after COS)</t>
  </si>
  <si>
    <t>Total Return on Equity (After COS)</t>
  </si>
  <si>
    <t>Accumulated Debt Pay Down</t>
  </si>
  <si>
    <t>Accumulated Appreciation</t>
  </si>
  <si>
    <t>Annual Expenses (Adjusted for Inflation)</t>
  </si>
  <si>
    <t>Gross Rents (Adjusted for Inflation)</t>
  </si>
  <si>
    <t>Vacancy</t>
  </si>
  <si>
    <t>Rent Appreciation Rate</t>
  </si>
  <si>
    <t>Net Operating Income (Annual)</t>
  </si>
  <si>
    <t>Net Rental Income (Annual)</t>
  </si>
  <si>
    <t>Annual Net Cash Flow (Annual)</t>
  </si>
  <si>
    <t>Property Value (Start of  Year)</t>
  </si>
  <si>
    <t>Accumulated  Total Return (Accumlated Debt Pay Down, Cash Flow &amp; Appreciation)</t>
  </si>
  <si>
    <t>Total ROI Based on Acc.Total Return</t>
  </si>
  <si>
    <t xml:space="preserve">Expenses &amp; Vacancy as </t>
  </si>
  <si>
    <t>% of Gross Rental Income</t>
  </si>
  <si>
    <t>List Price</t>
  </si>
  <si>
    <t>Length of Mortgage (Years)</t>
  </si>
  <si>
    <t xml:space="preserve">Monthly </t>
  </si>
  <si>
    <t xml:space="preserve">HOLD Property Analysis Worksheet - 15 Year </t>
  </si>
  <si>
    <r>
      <t xml:space="preserve">This spreadsheet is a model for informational purposes only. Interest rates are based on 30-year averages. It is not meant nor designed to represent what will happen with regards to interest rates, appreciation, rents or vacancy. It is not meant to be a substitute for your own judgement. Neither KellerINK nor the </t>
    </r>
    <r>
      <rPr>
        <i/>
        <sz val="12"/>
        <rFont val="Arial"/>
        <family val="2"/>
      </rPr>
      <t xml:space="preserve">HOLD </t>
    </r>
    <r>
      <rPr>
        <sz val="12"/>
        <rFont val="Arial"/>
        <family val="2"/>
      </rPr>
      <t xml:space="preserve">authors are responsible for errors. </t>
    </r>
  </si>
  <si>
    <t>Directions - fill in yellow boxes with applicable information.</t>
  </si>
</sst>
</file>

<file path=xl/styles.xml><?xml version="1.0" encoding="utf-8"?>
<styleSheet xmlns="http://schemas.openxmlformats.org/spreadsheetml/2006/main">
  <numFmts count="8">
    <numFmt numFmtId="8" formatCode="&quot;$&quot;#,##0.00_);[Red]\(&quot;$&quot;#,##0.00\)"/>
    <numFmt numFmtId="44" formatCode="_(&quot;$&quot;* #,##0.00_);_(&quot;$&quot;* \(#,##0.00\);_(&quot;$&quot;* &quot;-&quot;??_);_(@_)"/>
    <numFmt numFmtId="164" formatCode="_-&quot;$&quot;* #,##0_-;_-&quot;$&quot;* \(#,##0\)_-;_-&quot;$&quot;* &quot;-&quot;??;_-@_-"/>
    <numFmt numFmtId="165" formatCode="_-&quot;$&quot;* #,##0.00_-;_-&quot;$&quot;* \(#,##0.00\)_-;_-&quot;$&quot;* &quot;-&quot;??;_-@_-"/>
    <numFmt numFmtId="166" formatCode="0.0%"/>
    <numFmt numFmtId="167" formatCode="\ * #,##0\ ;\ * \(#,##0\);\ * &quot;-&quot;??\ "/>
    <numFmt numFmtId="168" formatCode="\ * #,##0.00\ ;\ * \(#,##0.00\);\ * &quot;-&quot;??\ "/>
    <numFmt numFmtId="169" formatCode="_(&quot;$&quot;* #,##0_);_(&quot;$&quot;* \(#,##0\);_(&quot;$&quot;* &quot;-&quot;??_);_(@_)"/>
  </numFmts>
  <fonts count="19">
    <font>
      <sz val="11"/>
      <color indexed="8"/>
      <name val="Helvetica Neue"/>
    </font>
    <font>
      <sz val="10"/>
      <color indexed="9"/>
      <name val="Arial"/>
      <family val="2"/>
    </font>
    <font>
      <sz val="12"/>
      <color indexed="9"/>
      <name val="Arial"/>
      <family val="2"/>
    </font>
    <font>
      <sz val="12"/>
      <color indexed="8"/>
      <name val="Times"/>
    </font>
    <font>
      <i/>
      <sz val="12"/>
      <color indexed="9"/>
      <name val="Arial"/>
      <family val="2"/>
    </font>
    <font>
      <b/>
      <sz val="12"/>
      <color indexed="9"/>
      <name val="Arial"/>
      <family val="2"/>
    </font>
    <font>
      <sz val="12"/>
      <color indexed="9"/>
      <name val="Arial"/>
      <family val="2"/>
    </font>
    <font>
      <sz val="12"/>
      <name val="Arial"/>
      <family val="2"/>
    </font>
    <font>
      <b/>
      <sz val="12"/>
      <color indexed="9"/>
      <name val="Arial"/>
      <family val="2"/>
    </font>
    <font>
      <i/>
      <sz val="12"/>
      <color indexed="9"/>
      <name val="Arial"/>
      <family val="2"/>
    </font>
    <font>
      <sz val="9"/>
      <color indexed="81"/>
      <name val="Tahoma"/>
      <family val="2"/>
    </font>
    <font>
      <b/>
      <sz val="9"/>
      <color indexed="81"/>
      <name val="Tahoma"/>
      <family val="2"/>
    </font>
    <font>
      <i/>
      <sz val="12"/>
      <name val="Arial"/>
      <family val="2"/>
    </font>
    <font>
      <sz val="12"/>
      <color theme="0"/>
      <name val="Arial"/>
      <family val="2"/>
    </font>
    <font>
      <sz val="12"/>
      <color theme="5"/>
      <name val="Arial"/>
      <family val="2"/>
    </font>
    <font>
      <b/>
      <sz val="14"/>
      <color theme="0"/>
      <name val="Arial"/>
      <family val="2"/>
    </font>
    <font>
      <sz val="12"/>
      <color theme="1" tint="0.249977111117893"/>
      <name val="Arial"/>
      <family val="2"/>
    </font>
    <font>
      <sz val="12"/>
      <color theme="0" tint="-0.14999847407452621"/>
      <name val="Arial"/>
      <family val="2"/>
    </font>
    <font>
      <sz val="12"/>
      <color theme="1"/>
      <name val="Calibri"/>
      <family val="2"/>
      <scheme val="minor"/>
    </font>
  </fonts>
  <fills count="9">
    <fill>
      <patternFill patternType="none"/>
    </fill>
    <fill>
      <patternFill patternType="gray125"/>
    </fill>
    <fill>
      <patternFill patternType="solid">
        <fgColor indexed="12"/>
        <bgColor indexed="64"/>
      </patternFill>
    </fill>
    <fill>
      <patternFill patternType="solid">
        <fgColor indexed="1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16">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bottom style="thin">
        <color indexed="11"/>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3">
    <xf numFmtId="0" fontId="0" fillId="0" borderId="0" applyNumberFormat="0" applyFill="0" applyBorder="0" applyProtection="0">
      <alignment vertical="top"/>
    </xf>
    <xf numFmtId="44" fontId="1" fillId="0" borderId="0" applyFont="0" applyFill="0" applyBorder="0" applyAlignment="0" applyProtection="0"/>
    <xf numFmtId="9" fontId="1" fillId="0" borderId="0" applyFont="0" applyFill="0" applyBorder="0" applyAlignment="0" applyProtection="0"/>
  </cellStyleXfs>
  <cellXfs count="113">
    <xf numFmtId="0" fontId="0" fillId="0" borderId="0" xfId="0" applyAlignment="1"/>
    <xf numFmtId="0" fontId="1" fillId="0" borderId="0" xfId="0" applyNumberFormat="1" applyFont="1" applyAlignment="1"/>
    <xf numFmtId="0" fontId="2" fillId="2" borderId="0" xfId="0" applyNumberFormat="1" applyFont="1" applyFill="1" applyBorder="1" applyAlignment="1"/>
    <xf numFmtId="0" fontId="1" fillId="3" borderId="1" xfId="0" applyNumberFormat="1" applyFont="1" applyFill="1" applyBorder="1" applyAlignment="1"/>
    <xf numFmtId="0" fontId="2" fillId="3" borderId="0" xfId="0" applyNumberFormat="1" applyFont="1" applyFill="1" applyBorder="1" applyAlignment="1">
      <alignment horizontal="left"/>
    </xf>
    <xf numFmtId="0" fontId="3" fillId="2" borderId="0" xfId="0" applyNumberFormat="1" applyFont="1" applyFill="1" applyBorder="1" applyAlignment="1">
      <alignment horizontal="left"/>
    </xf>
    <xf numFmtId="167" fontId="2" fillId="3" borderId="1" xfId="0" applyNumberFormat="1" applyFont="1" applyFill="1" applyBorder="1" applyAlignment="1"/>
    <xf numFmtId="166" fontId="2" fillId="3" borderId="1" xfId="0" applyNumberFormat="1" applyFont="1" applyFill="1" applyBorder="1" applyAlignment="1"/>
    <xf numFmtId="168" fontId="1" fillId="3" borderId="1" xfId="0" applyNumberFormat="1" applyFont="1" applyFill="1" applyBorder="1" applyAlignment="1"/>
    <xf numFmtId="10" fontId="1" fillId="3" borderId="1" xfId="0" applyNumberFormat="1" applyFont="1" applyFill="1" applyBorder="1" applyAlignment="1"/>
    <xf numFmtId="8" fontId="1" fillId="3" borderId="1" xfId="0" applyNumberFormat="1" applyFont="1" applyFill="1" applyBorder="1" applyAlignment="1"/>
    <xf numFmtId="167" fontId="1" fillId="3" borderId="1" xfId="0" applyNumberFormat="1" applyFont="1" applyFill="1" applyBorder="1" applyAlignment="1"/>
    <xf numFmtId="0" fontId="5" fillId="3" borderId="1" xfId="0" applyNumberFormat="1" applyFont="1" applyFill="1" applyBorder="1" applyAlignment="1">
      <alignment horizontal="left" wrapText="1"/>
    </xf>
    <xf numFmtId="0" fontId="5" fillId="3" borderId="2" xfId="0" applyNumberFormat="1" applyFont="1" applyFill="1" applyBorder="1" applyAlignment="1">
      <alignment horizontal="left" wrapText="1"/>
    </xf>
    <xf numFmtId="169" fontId="2" fillId="3" borderId="1" xfId="1" applyNumberFormat="1" applyFont="1" applyFill="1" applyBorder="1" applyAlignment="1"/>
    <xf numFmtId="44" fontId="1" fillId="0" borderId="0" xfId="0" applyNumberFormat="1" applyFont="1" applyAlignment="1"/>
    <xf numFmtId="0" fontId="4" fillId="3" borderId="1" xfId="0" applyNumberFormat="1" applyFont="1" applyFill="1" applyBorder="1" applyAlignment="1">
      <alignment horizontal="center" wrapText="1"/>
    </xf>
    <xf numFmtId="0" fontId="9" fillId="3" borderId="1" xfId="0" applyNumberFormat="1" applyFont="1" applyFill="1" applyBorder="1" applyAlignment="1">
      <alignment horizontal="center" wrapText="1"/>
    </xf>
    <xf numFmtId="44" fontId="2" fillId="2" borderId="0" xfId="0" applyNumberFormat="1" applyFont="1" applyFill="1" applyBorder="1" applyAlignment="1"/>
    <xf numFmtId="9" fontId="2" fillId="3" borderId="1" xfId="2" applyFont="1" applyFill="1" applyBorder="1" applyAlignment="1"/>
    <xf numFmtId="169" fontId="2" fillId="3" borderId="1" xfId="2" applyNumberFormat="1" applyFont="1" applyFill="1" applyBorder="1" applyAlignment="1"/>
    <xf numFmtId="0" fontId="5" fillId="3" borderId="1" xfId="0" applyNumberFormat="1" applyFont="1" applyFill="1" applyBorder="1" applyAlignment="1">
      <alignment horizontal="left"/>
    </xf>
    <xf numFmtId="0" fontId="0" fillId="0" borderId="0" xfId="0" quotePrefix="1" applyAlignment="1"/>
    <xf numFmtId="169" fontId="2" fillId="4" borderId="1" xfId="1" applyNumberFormat="1" applyFont="1" applyFill="1" applyBorder="1" applyAlignment="1"/>
    <xf numFmtId="0" fontId="0" fillId="4" borderId="0" xfId="0" applyFill="1" applyAlignment="1"/>
    <xf numFmtId="0" fontId="5" fillId="3" borderId="2" xfId="0" applyNumberFormat="1" applyFont="1" applyFill="1" applyBorder="1" applyAlignment="1">
      <alignment horizontal="left"/>
    </xf>
    <xf numFmtId="0" fontId="0" fillId="0" borderId="0" xfId="0" applyAlignment="1">
      <alignment horizontal="center"/>
    </xf>
    <xf numFmtId="166" fontId="2" fillId="3" borderId="1" xfId="2" applyNumberFormat="1" applyFont="1" applyFill="1" applyBorder="1" applyAlignment="1"/>
    <xf numFmtId="44" fontId="0" fillId="0" borderId="0" xfId="0" applyNumberFormat="1" applyAlignment="1"/>
    <xf numFmtId="0" fontId="14" fillId="2" borderId="0" xfId="0" applyNumberFormat="1" applyFont="1" applyFill="1" applyBorder="1" applyAlignment="1">
      <alignment vertical="top" wrapText="1"/>
    </xf>
    <xf numFmtId="0" fontId="7" fillId="0" borderId="0" xfId="0" applyNumberFormat="1" applyFont="1" applyFill="1" applyBorder="1" applyAlignment="1">
      <alignment horizontal="left"/>
    </xf>
    <xf numFmtId="165" fontId="7" fillId="0" borderId="0" xfId="0" applyNumberFormat="1" applyFont="1" applyFill="1" applyBorder="1" applyAlignment="1"/>
    <xf numFmtId="0" fontId="0" fillId="0" borderId="0" xfId="0" applyBorder="1" applyAlignment="1">
      <alignment vertical="center" wrapText="1"/>
    </xf>
    <xf numFmtId="0" fontId="1" fillId="0" borderId="3" xfId="0" applyNumberFormat="1" applyFont="1" applyBorder="1" applyAlignment="1"/>
    <xf numFmtId="0" fontId="1" fillId="0" borderId="0" xfId="0" applyNumberFormat="1" applyFont="1" applyBorder="1" applyAlignment="1"/>
    <xf numFmtId="0" fontId="1" fillId="0" borderId="4" xfId="0" applyNumberFormat="1" applyFont="1" applyBorder="1" applyAlignment="1"/>
    <xf numFmtId="0" fontId="2" fillId="0" borderId="0" xfId="0" applyNumberFormat="1" applyFont="1" applyBorder="1" applyAlignment="1">
      <alignment vertical="center"/>
    </xf>
    <xf numFmtId="0" fontId="15" fillId="0" borderId="0" xfId="0" applyNumberFormat="1" applyFont="1" applyFill="1" applyBorder="1" applyAlignment="1"/>
    <xf numFmtId="1" fontId="2" fillId="3" borderId="0" xfId="0" applyNumberFormat="1" applyFont="1" applyFill="1" applyBorder="1" applyAlignment="1">
      <alignment horizontal="center"/>
    </xf>
    <xf numFmtId="0" fontId="2" fillId="3" borderId="0" xfId="0" applyNumberFormat="1" applyFont="1" applyFill="1" applyBorder="1" applyAlignment="1">
      <alignment horizontal="center"/>
    </xf>
    <xf numFmtId="165" fontId="2" fillId="3" borderId="0" xfId="0" applyNumberFormat="1" applyFont="1" applyFill="1" applyBorder="1" applyAlignment="1"/>
    <xf numFmtId="165" fontId="6" fillId="3" borderId="0" xfId="0" applyNumberFormat="1" applyFont="1" applyFill="1" applyBorder="1" applyAlignment="1"/>
    <xf numFmtId="0" fontId="6" fillId="3" borderId="0" xfId="0" applyNumberFormat="1" applyFont="1" applyFill="1" applyBorder="1" applyAlignment="1">
      <alignment horizontal="center"/>
    </xf>
    <xf numFmtId="164" fontId="16" fillId="2" borderId="0" xfId="0" applyNumberFormat="1" applyFont="1" applyFill="1" applyBorder="1" applyAlignment="1"/>
    <xf numFmtId="0" fontId="16" fillId="0" borderId="0" xfId="0" applyNumberFormat="1" applyFont="1" applyBorder="1" applyAlignment="1"/>
    <xf numFmtId="10" fontId="2" fillId="2" borderId="0" xfId="2" applyNumberFormat="1" applyFont="1" applyFill="1" applyBorder="1" applyAlignment="1"/>
    <xf numFmtId="0" fontId="2" fillId="3" borderId="5" xfId="0" applyNumberFormat="1" applyFont="1" applyFill="1" applyBorder="1" applyAlignment="1"/>
    <xf numFmtId="0" fontId="8" fillId="3" borderId="5" xfId="0" applyNumberFormat="1" applyFont="1" applyFill="1" applyBorder="1" applyAlignment="1"/>
    <xf numFmtId="0" fontId="6" fillId="3" borderId="5" xfId="0" applyNumberFormat="1" applyFont="1" applyFill="1" applyBorder="1" applyAlignment="1"/>
    <xf numFmtId="0" fontId="0" fillId="0" borderId="3" xfId="0" applyBorder="1" applyAlignment="1">
      <alignment vertical="center" wrapText="1"/>
    </xf>
    <xf numFmtId="0" fontId="2" fillId="2" borderId="3" xfId="0" applyNumberFormat="1" applyFont="1" applyFill="1" applyBorder="1" applyAlignment="1"/>
    <xf numFmtId="0" fontId="2" fillId="3" borderId="3" xfId="0" applyNumberFormat="1" applyFont="1" applyFill="1" applyBorder="1" applyAlignment="1">
      <alignment horizontal="left"/>
    </xf>
    <xf numFmtId="44" fontId="2" fillId="2" borderId="3" xfId="1" applyFont="1" applyFill="1" applyBorder="1" applyAlignment="1"/>
    <xf numFmtId="164" fontId="2" fillId="2" borderId="3" xfId="0" applyNumberFormat="1" applyFont="1" applyFill="1" applyBorder="1" applyAlignment="1"/>
    <xf numFmtId="0" fontId="1" fillId="0" borderId="6" xfId="0" applyNumberFormat="1" applyFont="1" applyBorder="1" applyAlignment="1"/>
    <xf numFmtId="0" fontId="1" fillId="0" borderId="7" xfId="0" applyNumberFormat="1" applyFont="1" applyBorder="1" applyAlignment="1"/>
    <xf numFmtId="0" fontId="7" fillId="2" borderId="0" xfId="0" applyNumberFormat="1" applyFont="1" applyFill="1" applyBorder="1" applyAlignment="1">
      <alignment vertical="top" wrapText="1"/>
    </xf>
    <xf numFmtId="0" fontId="2" fillId="3" borderId="8" xfId="0" applyNumberFormat="1" applyFont="1" applyFill="1" applyBorder="1" applyAlignment="1"/>
    <xf numFmtId="0" fontId="7" fillId="0" borderId="9" xfId="0" applyNumberFormat="1" applyFont="1" applyFill="1" applyBorder="1" applyAlignment="1">
      <alignment horizontal="left"/>
    </xf>
    <xf numFmtId="167" fontId="2" fillId="3" borderId="0" xfId="0" applyNumberFormat="1" applyFont="1" applyFill="1" applyBorder="1" applyAlignment="1"/>
    <xf numFmtId="168" fontId="2" fillId="3" borderId="0" xfId="0" applyNumberFormat="1" applyFont="1" applyFill="1" applyBorder="1" applyAlignment="1"/>
    <xf numFmtId="164" fontId="2" fillId="3" borderId="0" xfId="0" applyNumberFormat="1" applyFont="1" applyFill="1" applyBorder="1" applyAlignment="1"/>
    <xf numFmtId="0" fontId="6" fillId="3" borderId="0" xfId="0" applyNumberFormat="1" applyFont="1" applyFill="1" applyBorder="1" applyAlignment="1">
      <alignment horizontal="left"/>
    </xf>
    <xf numFmtId="0" fontId="6" fillId="0" borderId="0" xfId="0" applyNumberFormat="1" applyFont="1" applyBorder="1" applyAlignment="1"/>
    <xf numFmtId="0" fontId="2" fillId="3" borderId="0" xfId="0" applyNumberFormat="1" applyFont="1" applyFill="1" applyBorder="1" applyAlignment="1"/>
    <xf numFmtId="169" fontId="7" fillId="7" borderId="9" xfId="1" applyNumberFormat="1" applyFont="1" applyFill="1" applyBorder="1" applyAlignment="1">
      <alignment horizontal="left"/>
    </xf>
    <xf numFmtId="169" fontId="7" fillId="7" borderId="0" xfId="1" applyNumberFormat="1" applyFont="1" applyFill="1" applyBorder="1" applyAlignment="1">
      <alignment horizontal="left"/>
    </xf>
    <xf numFmtId="9" fontId="7" fillId="7" borderId="0" xfId="2" applyFont="1" applyFill="1" applyBorder="1" applyAlignment="1">
      <alignment horizontal="center"/>
    </xf>
    <xf numFmtId="9" fontId="7" fillId="7" borderId="0" xfId="0" applyNumberFormat="1" applyFont="1" applyFill="1" applyBorder="1" applyAlignment="1"/>
    <xf numFmtId="10" fontId="7" fillId="7" borderId="0" xfId="0" applyNumberFormat="1" applyFont="1" applyFill="1" applyBorder="1" applyAlignment="1"/>
    <xf numFmtId="164" fontId="7" fillId="7" borderId="0" xfId="0" applyNumberFormat="1" applyFont="1" applyFill="1" applyBorder="1" applyAlignment="1"/>
    <xf numFmtId="1" fontId="7" fillId="7" borderId="0" xfId="0" applyNumberFormat="1" applyFont="1" applyFill="1" applyBorder="1" applyAlignment="1"/>
    <xf numFmtId="165" fontId="7" fillId="7" borderId="0" xfId="0" applyNumberFormat="1" applyFont="1" applyFill="1" applyBorder="1" applyAlignment="1"/>
    <xf numFmtId="166" fontId="7" fillId="7" borderId="0" xfId="0" applyNumberFormat="1" applyFont="1" applyFill="1" applyBorder="1" applyAlignment="1"/>
    <xf numFmtId="169" fontId="7" fillId="6" borderId="0" xfId="1" applyNumberFormat="1" applyFont="1" applyFill="1" applyBorder="1" applyAlignment="1">
      <alignment horizontal="left"/>
    </xf>
    <xf numFmtId="164" fontId="7" fillId="6" borderId="0" xfId="0" applyNumberFormat="1" applyFont="1" applyFill="1" applyBorder="1" applyAlignment="1"/>
    <xf numFmtId="8" fontId="7" fillId="6" borderId="0" xfId="0" applyNumberFormat="1" applyFont="1" applyFill="1" applyBorder="1" applyAlignment="1"/>
    <xf numFmtId="0" fontId="17" fillId="0" borderId="0" xfId="0" applyNumberFormat="1" applyFont="1" applyBorder="1" applyAlignment="1">
      <alignment vertical="center"/>
    </xf>
    <xf numFmtId="0" fontId="17" fillId="0" borderId="3" xfId="0" applyNumberFormat="1" applyFont="1" applyBorder="1" applyAlignment="1">
      <alignment vertical="center"/>
    </xf>
    <xf numFmtId="0" fontId="8" fillId="3" borderId="6" xfId="0" applyNumberFormat="1" applyFont="1" applyFill="1" applyBorder="1" applyAlignment="1"/>
    <xf numFmtId="8" fontId="7" fillId="6" borderId="7" xfId="0" applyNumberFormat="1" applyFont="1" applyFill="1" applyBorder="1" applyAlignment="1"/>
    <xf numFmtId="44" fontId="2" fillId="6" borderId="7" xfId="0" applyNumberFormat="1" applyFont="1" applyFill="1" applyBorder="1" applyAlignment="1"/>
    <xf numFmtId="0" fontId="2" fillId="0" borderId="0" xfId="0" applyNumberFormat="1" applyFont="1" applyFill="1" applyBorder="1" applyAlignment="1"/>
    <xf numFmtId="164" fontId="13" fillId="0" borderId="0" xfId="0" applyNumberFormat="1" applyFont="1" applyFill="1" applyBorder="1" applyAlignment="1"/>
    <xf numFmtId="0" fontId="1" fillId="0" borderId="0" xfId="0" applyNumberFormat="1" applyFont="1" applyFill="1" applyBorder="1" applyAlignment="1"/>
    <xf numFmtId="0" fontId="1" fillId="0" borderId="3" xfId="0" applyNumberFormat="1" applyFont="1" applyFill="1" applyBorder="1" applyAlignment="1"/>
    <xf numFmtId="0" fontId="2" fillId="0" borderId="3" xfId="0" applyNumberFormat="1" applyFont="1" applyFill="1" applyBorder="1" applyAlignment="1"/>
    <xf numFmtId="0" fontId="2" fillId="2" borderId="13" xfId="0" applyNumberFormat="1" applyFont="1" applyFill="1" applyBorder="1" applyAlignment="1"/>
    <xf numFmtId="0" fontId="2" fillId="2" borderId="14" xfId="0" applyNumberFormat="1" applyFont="1" applyFill="1" applyBorder="1" applyAlignment="1"/>
    <xf numFmtId="0" fontId="2" fillId="0" borderId="14" xfId="0" applyNumberFormat="1" applyFont="1" applyFill="1" applyBorder="1" applyAlignment="1"/>
    <xf numFmtId="0" fontId="6" fillId="2" borderId="14" xfId="0" applyNumberFormat="1" applyFont="1" applyFill="1" applyBorder="1" applyAlignment="1"/>
    <xf numFmtId="166" fontId="7" fillId="0" borderId="14" xfId="0" applyNumberFormat="1" applyFont="1" applyFill="1" applyBorder="1" applyAlignment="1">
      <alignment horizontal="center"/>
    </xf>
    <xf numFmtId="0" fontId="2" fillId="3" borderId="14" xfId="0" applyNumberFormat="1" applyFont="1" applyFill="1" applyBorder="1" applyAlignment="1"/>
    <xf numFmtId="164" fontId="2" fillId="2" borderId="14" xfId="0" applyNumberFormat="1" applyFont="1" applyFill="1" applyBorder="1" applyAlignment="1"/>
    <xf numFmtId="0" fontId="1" fillId="0" borderId="15" xfId="0" applyNumberFormat="1" applyFont="1" applyBorder="1" applyAlignment="1"/>
    <xf numFmtId="0" fontId="18" fillId="8" borderId="0" xfId="0" applyFont="1" applyFill="1" applyAlignment="1"/>
    <xf numFmtId="0" fontId="1" fillId="8" borderId="0" xfId="0" applyNumberFormat="1" applyFont="1" applyFill="1" applyAlignment="1"/>
    <xf numFmtId="0" fontId="15" fillId="5" borderId="10" xfId="0" applyNumberFormat="1" applyFont="1" applyFill="1" applyBorder="1" applyAlignment="1">
      <alignment horizontal="center"/>
    </xf>
    <xf numFmtId="0" fontId="15" fillId="5" borderId="11" xfId="0" applyNumberFormat="1" applyFont="1" applyFill="1" applyBorder="1" applyAlignment="1">
      <alignment horizontal="center"/>
    </xf>
    <xf numFmtId="0" fontId="15" fillId="5" borderId="12" xfId="0" applyNumberFormat="1" applyFont="1" applyFill="1" applyBorder="1" applyAlignment="1">
      <alignment horizontal="center"/>
    </xf>
    <xf numFmtId="0" fontId="7" fillId="2" borderId="11" xfId="0" applyNumberFormat="1" applyFont="1" applyFill="1" applyBorder="1" applyAlignment="1">
      <alignment horizontal="left" vertical="top" wrapText="1"/>
    </xf>
    <xf numFmtId="0" fontId="7" fillId="2" borderId="0" xfId="0" applyNumberFormat="1" applyFont="1" applyFill="1" applyBorder="1" applyAlignment="1">
      <alignment horizontal="left" vertical="top" wrapText="1"/>
    </xf>
    <xf numFmtId="0" fontId="6" fillId="5" borderId="5" xfId="0" applyNumberFormat="1" applyFont="1" applyFill="1" applyBorder="1" applyAlignment="1"/>
    <xf numFmtId="0" fontId="6" fillId="5" borderId="0" xfId="0" applyNumberFormat="1" applyFont="1" applyFill="1" applyBorder="1" applyAlignment="1"/>
    <xf numFmtId="0" fontId="2" fillId="5" borderId="5" xfId="0" applyNumberFormat="1" applyFont="1" applyFill="1" applyBorder="1" applyAlignment="1"/>
    <xf numFmtId="0" fontId="2" fillId="5" borderId="0" xfId="0" applyNumberFormat="1" applyFont="1" applyFill="1" applyBorder="1" applyAlignment="1"/>
    <xf numFmtId="0" fontId="8" fillId="3" borderId="5" xfId="0" applyNumberFormat="1" applyFont="1" applyFill="1" applyBorder="1" applyAlignment="1">
      <alignment horizontal="left"/>
    </xf>
    <xf numFmtId="0" fontId="5" fillId="3" borderId="0" xfId="0" applyNumberFormat="1" applyFont="1" applyFill="1" applyBorder="1" applyAlignment="1">
      <alignment horizontal="left"/>
    </xf>
    <xf numFmtId="0" fontId="2" fillId="3" borderId="0" xfId="0" applyNumberFormat="1" applyFont="1" applyFill="1" applyBorder="1" applyAlignment="1"/>
    <xf numFmtId="0" fontId="0" fillId="0" borderId="0" xfId="0" applyBorder="1" applyAlignment="1">
      <alignment horizontal="center" vertical="center" wrapText="1"/>
    </xf>
    <xf numFmtId="0" fontId="0" fillId="0" borderId="0" xfId="0" applyBorder="1" applyAlignment="1" applyProtection="1">
      <alignment horizontal="center" vertical="center" wrapText="1"/>
      <protection locked="0"/>
    </xf>
    <xf numFmtId="0" fontId="14" fillId="2" borderId="0" xfId="0" applyNumberFormat="1" applyFont="1" applyFill="1" applyBorder="1" applyAlignment="1">
      <alignment vertical="top" wrapText="1"/>
    </xf>
    <xf numFmtId="0" fontId="2" fillId="2" borderId="0" xfId="0" applyNumberFormat="1" applyFont="1" applyFill="1" applyBorder="1" applyAlignment="1">
      <alignmen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CCCCC"/>
      <rgbColor rgb="00FFFFFF"/>
      <rgbColor rgb="0066B132"/>
      <rgbColor rgb="00000099"/>
      <rgbColor rgb="00C0C0C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5</xdr:row>
      <xdr:rowOff>190500</xdr:rowOff>
    </xdr:from>
    <xdr:to>
      <xdr:col>7</xdr:col>
      <xdr:colOff>728827</xdr:colOff>
      <xdr:row>10</xdr:row>
      <xdr:rowOff>123825</xdr:rowOff>
    </xdr:to>
    <xdr:pic>
      <xdr:nvPicPr>
        <xdr:cNvPr id="3" name="Picture 2" descr="bmg black (320x116).jpg"/>
        <xdr:cNvPicPr>
          <a:picLocks noChangeAspect="1"/>
        </xdr:cNvPicPr>
      </xdr:nvPicPr>
      <xdr:blipFill>
        <a:blip xmlns:r="http://schemas.openxmlformats.org/officeDocument/2006/relationships" r:embed="rId1" cstate="print"/>
        <a:stretch>
          <a:fillRect/>
        </a:stretch>
      </xdr:blipFill>
      <xdr:spPr>
        <a:xfrm>
          <a:off x="5905500" y="676275"/>
          <a:ext cx="3100552" cy="112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K68"/>
  <sheetViews>
    <sheetView showGridLines="0" tabSelected="1" zoomScaleNormal="100" zoomScaleSheetLayoutView="100" workbookViewId="0">
      <selection activeCell="M10" sqref="M10"/>
    </sheetView>
  </sheetViews>
  <sheetFormatPr defaultColWidth="10.25" defaultRowHeight="20.100000000000001" customHeight="1"/>
  <cols>
    <col min="1" max="1" width="10.25" style="1"/>
    <col min="2" max="2" width="35.625" style="1" customWidth="1"/>
    <col min="3" max="3" width="13.75" style="1" customWidth="1"/>
    <col min="4" max="4" width="15.5" style="1" customWidth="1"/>
    <col min="5" max="5" width="10.125" style="1" customWidth="1"/>
    <col min="6" max="6" width="10.625" style="1" customWidth="1"/>
    <col min="7" max="7" width="12.75" style="1" customWidth="1"/>
    <col min="8" max="8" width="12.375" style="1" customWidth="1"/>
    <col min="9" max="9" width="9" style="1" customWidth="1"/>
    <col min="10" max="16384" width="10.25" style="1"/>
  </cols>
  <sheetData>
    <row r="2" spans="2:10" ht="20.100000000000001" customHeight="1">
      <c r="B2" s="95" t="s">
        <v>79</v>
      </c>
      <c r="C2" s="96"/>
    </row>
    <row r="4" spans="2:10" ht="20.100000000000001" customHeight="1" thickBot="1"/>
    <row r="5" spans="2:10" ht="18.95" customHeight="1">
      <c r="B5" s="97" t="s">
        <v>77</v>
      </c>
      <c r="C5" s="98"/>
      <c r="D5" s="98"/>
      <c r="E5" s="98"/>
      <c r="F5" s="98"/>
      <c r="G5" s="98"/>
      <c r="H5" s="99"/>
      <c r="I5" s="37"/>
      <c r="J5" s="37"/>
    </row>
    <row r="6" spans="2:10" ht="18.75" customHeight="1">
      <c r="B6" s="57" t="s">
        <v>74</v>
      </c>
      <c r="C6" s="65">
        <v>0</v>
      </c>
      <c r="D6" s="58"/>
      <c r="E6" s="87"/>
      <c r="F6" s="77"/>
      <c r="G6" s="77"/>
      <c r="H6" s="78"/>
      <c r="I6" s="36"/>
      <c r="J6" s="34"/>
    </row>
    <row r="7" spans="2:10" ht="18.95" customHeight="1">
      <c r="B7" s="47" t="s">
        <v>30</v>
      </c>
      <c r="C7" s="66">
        <v>0</v>
      </c>
      <c r="D7" s="30"/>
      <c r="E7" s="88"/>
      <c r="F7" s="77"/>
      <c r="G7" s="77"/>
      <c r="H7" s="78"/>
      <c r="I7" s="36"/>
      <c r="J7" s="34"/>
    </row>
    <row r="8" spans="2:10" ht="18.95" customHeight="1">
      <c r="B8" s="48" t="s">
        <v>33</v>
      </c>
      <c r="C8" s="67">
        <v>0.1</v>
      </c>
      <c r="D8" s="74">
        <f>C7*C8</f>
        <v>0</v>
      </c>
      <c r="E8" s="88"/>
      <c r="F8" s="77"/>
      <c r="G8" s="77"/>
      <c r="H8" s="78"/>
      <c r="I8" s="36"/>
      <c r="J8" s="34"/>
    </row>
    <row r="9" spans="2:10" ht="18.95" customHeight="1">
      <c r="B9" s="47" t="s">
        <v>35</v>
      </c>
      <c r="C9" s="75">
        <f>C7-(C7*C8)</f>
        <v>0</v>
      </c>
      <c r="D9" s="64"/>
      <c r="E9" s="88"/>
      <c r="F9" s="77"/>
      <c r="G9" s="77"/>
      <c r="H9" s="78"/>
      <c r="I9" s="36"/>
      <c r="J9" s="34"/>
    </row>
    <row r="10" spans="2:10" ht="18.95" customHeight="1">
      <c r="B10" s="48" t="s">
        <v>0</v>
      </c>
      <c r="C10" s="68">
        <v>0.25</v>
      </c>
      <c r="D10" s="64"/>
      <c r="E10" s="88"/>
      <c r="F10" s="77"/>
      <c r="G10" s="77"/>
      <c r="H10" s="78"/>
      <c r="I10" s="32"/>
      <c r="J10" s="34"/>
    </row>
    <row r="11" spans="2:10" ht="18.95" customHeight="1">
      <c r="B11" s="47" t="s">
        <v>1</v>
      </c>
      <c r="C11" s="75">
        <f>C9*C10</f>
        <v>0</v>
      </c>
      <c r="D11" s="64"/>
      <c r="E11" s="88"/>
      <c r="F11" s="77"/>
      <c r="G11" s="77"/>
      <c r="H11" s="78"/>
      <c r="I11" s="32"/>
      <c r="J11" s="34"/>
    </row>
    <row r="12" spans="2:10" ht="18.95" customHeight="1">
      <c r="B12" s="47" t="s">
        <v>2</v>
      </c>
      <c r="C12" s="75">
        <f>C9-C11</f>
        <v>0</v>
      </c>
      <c r="D12" s="64"/>
      <c r="E12" s="88"/>
      <c r="F12" s="77"/>
      <c r="G12" s="77"/>
      <c r="H12" s="78"/>
      <c r="I12" s="32"/>
      <c r="J12" s="34"/>
    </row>
    <row r="13" spans="2:10" ht="18.95" customHeight="1">
      <c r="B13" s="48" t="s">
        <v>3</v>
      </c>
      <c r="C13" s="69">
        <v>6.5500000000000003E-2</v>
      </c>
      <c r="D13" s="64"/>
      <c r="E13" s="88"/>
      <c r="F13" s="32"/>
      <c r="G13" s="32"/>
      <c r="H13" s="49"/>
      <c r="I13" s="32"/>
      <c r="J13" s="34"/>
    </row>
    <row r="14" spans="2:10" ht="18.95" customHeight="1">
      <c r="B14" s="48" t="s">
        <v>39</v>
      </c>
      <c r="C14" s="70">
        <v>11000</v>
      </c>
      <c r="D14" s="64"/>
      <c r="E14" s="88"/>
      <c r="F14" s="109"/>
      <c r="G14" s="109"/>
      <c r="H14" s="49"/>
      <c r="I14" s="32"/>
      <c r="J14" s="34"/>
    </row>
    <row r="15" spans="2:10" ht="18.95" customHeight="1">
      <c r="B15" s="46" t="s">
        <v>75</v>
      </c>
      <c r="C15" s="71">
        <v>15</v>
      </c>
      <c r="D15" s="64"/>
      <c r="E15" s="88"/>
      <c r="F15" s="109"/>
      <c r="G15" s="109"/>
      <c r="H15" s="49"/>
      <c r="I15" s="32"/>
      <c r="J15" s="34"/>
    </row>
    <row r="16" spans="2:10" ht="18.95" customHeight="1">
      <c r="B16" s="46" t="s">
        <v>4</v>
      </c>
      <c r="C16" s="38" t="s">
        <v>5</v>
      </c>
      <c r="D16" s="39" t="s">
        <v>6</v>
      </c>
      <c r="E16" s="88"/>
      <c r="F16" s="32"/>
      <c r="G16" s="32"/>
      <c r="H16" s="49"/>
      <c r="I16" s="32"/>
      <c r="J16" s="34"/>
    </row>
    <row r="17" spans="2:10" ht="18.95" customHeight="1" thickBot="1">
      <c r="B17" s="79" t="s">
        <v>7</v>
      </c>
      <c r="C17" s="80">
        <f>PMT(C13/12,C15*12,C12*-1)</f>
        <v>0</v>
      </c>
      <c r="D17" s="81">
        <f>C17*12</f>
        <v>0</v>
      </c>
      <c r="E17" s="88"/>
      <c r="F17" s="2"/>
      <c r="G17" s="2"/>
      <c r="H17" s="50"/>
      <c r="I17" s="2"/>
      <c r="J17" s="34"/>
    </row>
    <row r="18" spans="2:10" ht="15">
      <c r="B18" s="104"/>
      <c r="C18" s="105"/>
      <c r="D18" s="105"/>
      <c r="E18" s="89"/>
      <c r="F18" s="84"/>
      <c r="G18" s="84"/>
      <c r="H18" s="86"/>
      <c r="I18" s="2"/>
      <c r="J18" s="34"/>
    </row>
    <row r="19" spans="2:10" ht="18.95" customHeight="1">
      <c r="B19" s="47" t="s">
        <v>8</v>
      </c>
      <c r="C19" s="39" t="s">
        <v>5</v>
      </c>
      <c r="D19" s="39" t="s">
        <v>6</v>
      </c>
      <c r="E19" s="88"/>
      <c r="F19" s="2"/>
      <c r="G19" s="2"/>
      <c r="H19" s="50"/>
      <c r="I19" s="2"/>
      <c r="J19" s="34"/>
    </row>
    <row r="20" spans="2:10" ht="18.95" customHeight="1">
      <c r="B20" s="46" t="s">
        <v>9</v>
      </c>
      <c r="C20" s="72">
        <v>0</v>
      </c>
      <c r="D20" s="76">
        <f>C20*12</f>
        <v>0</v>
      </c>
      <c r="E20" s="88"/>
      <c r="F20" s="2"/>
      <c r="G20" s="2"/>
      <c r="H20" s="50"/>
      <c r="I20" s="2"/>
      <c r="J20" s="34"/>
    </row>
    <row r="21" spans="2:10" ht="18.95" customHeight="1">
      <c r="B21" s="46" t="s">
        <v>10</v>
      </c>
      <c r="C21" s="72">
        <v>0</v>
      </c>
      <c r="D21" s="76">
        <f>C21*12</f>
        <v>0</v>
      </c>
      <c r="E21" s="88"/>
      <c r="F21" s="34"/>
      <c r="G21" s="34"/>
      <c r="H21" s="50"/>
      <c r="I21" s="2"/>
      <c r="J21" s="34"/>
    </row>
    <row r="22" spans="2:10" ht="18.95" customHeight="1">
      <c r="B22" s="46" t="s">
        <v>11</v>
      </c>
      <c r="C22" s="72">
        <v>0</v>
      </c>
      <c r="D22" s="76">
        <f>C22*12</f>
        <v>0</v>
      </c>
      <c r="E22" s="88"/>
      <c r="F22" s="34"/>
      <c r="G22" s="34"/>
      <c r="H22" s="50"/>
      <c r="I22" s="2"/>
      <c r="J22" s="34"/>
    </row>
    <row r="23" spans="2:10" ht="18.95" customHeight="1">
      <c r="B23" s="46" t="s">
        <v>12</v>
      </c>
      <c r="C23" s="72">
        <v>0</v>
      </c>
      <c r="D23" s="76">
        <f>C23*12</f>
        <v>0</v>
      </c>
      <c r="E23" s="88"/>
      <c r="F23" s="34"/>
      <c r="G23" s="34"/>
      <c r="H23" s="51"/>
      <c r="I23" s="4"/>
      <c r="J23" s="34"/>
    </row>
    <row r="24" spans="2:10" ht="18.95" customHeight="1">
      <c r="B24" s="48" t="s">
        <v>31</v>
      </c>
      <c r="C24" s="31">
        <f>SUM(C20:C23)</f>
        <v>0</v>
      </c>
      <c r="D24" s="76">
        <f>SUM(D20:D23)</f>
        <v>0</v>
      </c>
      <c r="E24" s="88"/>
      <c r="F24" s="34"/>
      <c r="G24" s="34"/>
      <c r="H24" s="50"/>
      <c r="I24" s="2"/>
      <c r="J24" s="34"/>
    </row>
    <row r="25" spans="2:10" ht="18.95" customHeight="1">
      <c r="B25" s="48" t="s">
        <v>32</v>
      </c>
      <c r="C25" s="68">
        <v>0.05</v>
      </c>
      <c r="D25" s="41"/>
      <c r="E25" s="88"/>
      <c r="F25" s="5"/>
      <c r="G25" s="2"/>
      <c r="H25" s="50"/>
      <c r="I25" s="2"/>
      <c r="J25" s="34"/>
    </row>
    <row r="26" spans="2:10" ht="18.95" customHeight="1">
      <c r="B26" s="47" t="s">
        <v>40</v>
      </c>
      <c r="C26" s="76">
        <f>C24-(C24*$C$25)</f>
        <v>0</v>
      </c>
      <c r="D26" s="76">
        <f>D24-(D24*$C$25)</f>
        <v>0</v>
      </c>
      <c r="E26" s="88"/>
      <c r="F26" s="2"/>
      <c r="G26" s="18"/>
      <c r="H26" s="50"/>
      <c r="I26" s="2"/>
      <c r="J26" s="34"/>
    </row>
    <row r="27" spans="2:10" ht="15">
      <c r="B27" s="102"/>
      <c r="C27" s="103"/>
      <c r="D27" s="103"/>
      <c r="E27" s="89"/>
      <c r="F27" s="82"/>
      <c r="G27" s="82"/>
      <c r="H27" s="86"/>
      <c r="I27" s="2"/>
      <c r="J27" s="34"/>
    </row>
    <row r="28" spans="2:10" ht="18.95" customHeight="1">
      <c r="B28" s="47" t="s">
        <v>13</v>
      </c>
      <c r="C28" s="39" t="s">
        <v>76</v>
      </c>
      <c r="D28" s="42" t="s">
        <v>6</v>
      </c>
      <c r="E28" s="90"/>
      <c r="F28" s="2"/>
      <c r="G28" s="2"/>
      <c r="H28" s="52"/>
      <c r="I28" s="2"/>
      <c r="J28" s="34"/>
    </row>
    <row r="29" spans="2:10" ht="18.95" customHeight="1">
      <c r="B29" s="48" t="s">
        <v>15</v>
      </c>
      <c r="C29" s="76">
        <f>D29/12</f>
        <v>0</v>
      </c>
      <c r="D29" s="72">
        <v>0</v>
      </c>
      <c r="E29" s="91"/>
      <c r="F29" s="2"/>
      <c r="G29" s="2"/>
      <c r="H29" s="53"/>
      <c r="I29" s="2"/>
      <c r="J29" s="34"/>
    </row>
    <row r="30" spans="2:10" ht="18.95" customHeight="1">
      <c r="B30" s="48" t="s">
        <v>36</v>
      </c>
      <c r="C30" s="76">
        <f t="shared" ref="C30:C35" si="0">D30/12</f>
        <v>0</v>
      </c>
      <c r="D30" s="72">
        <v>0</v>
      </c>
      <c r="E30" s="88"/>
      <c r="F30" s="110"/>
      <c r="G30" s="110"/>
      <c r="H30" s="33"/>
      <c r="I30" s="2"/>
      <c r="J30" s="34"/>
    </row>
    <row r="31" spans="2:10" ht="18.95" customHeight="1">
      <c r="B31" s="48" t="s">
        <v>37</v>
      </c>
      <c r="C31" s="76">
        <f t="shared" si="0"/>
        <v>0</v>
      </c>
      <c r="D31" s="72">
        <v>0</v>
      </c>
      <c r="E31" s="88"/>
      <c r="F31" s="110"/>
      <c r="G31" s="110"/>
      <c r="H31" s="33"/>
      <c r="I31" s="2"/>
      <c r="J31" s="34"/>
    </row>
    <row r="32" spans="2:10" ht="18.95" customHeight="1">
      <c r="B32" s="48" t="s">
        <v>29</v>
      </c>
      <c r="C32" s="76">
        <f>D32/12</f>
        <v>0</v>
      </c>
      <c r="D32" s="70">
        <v>0</v>
      </c>
      <c r="E32" s="88"/>
      <c r="F32" s="110"/>
      <c r="G32" s="110"/>
      <c r="H32" s="50"/>
      <c r="I32" s="2"/>
      <c r="J32" s="34"/>
    </row>
    <row r="33" spans="2:11" ht="18.95" customHeight="1">
      <c r="B33" s="48" t="s">
        <v>34</v>
      </c>
      <c r="C33" s="76">
        <f t="shared" si="0"/>
        <v>0</v>
      </c>
      <c r="D33" s="72">
        <v>0</v>
      </c>
      <c r="E33" s="88"/>
      <c r="F33" s="110"/>
      <c r="G33" s="110"/>
      <c r="H33" s="33"/>
      <c r="I33" s="34"/>
      <c r="J33" s="34"/>
    </row>
    <row r="34" spans="2:11" ht="18.95" customHeight="1">
      <c r="B34" s="48" t="s">
        <v>14</v>
      </c>
      <c r="C34" s="76">
        <f t="shared" si="0"/>
        <v>0</v>
      </c>
      <c r="D34" s="72">
        <v>0</v>
      </c>
      <c r="E34" s="88"/>
      <c r="F34" s="43" t="s">
        <v>72</v>
      </c>
      <c r="G34" s="34"/>
      <c r="H34" s="33"/>
      <c r="I34" s="34"/>
      <c r="J34" s="34"/>
    </row>
    <row r="35" spans="2:11" ht="18.95" customHeight="1">
      <c r="B35" s="48" t="s">
        <v>38</v>
      </c>
      <c r="C35" s="76">
        <f t="shared" si="0"/>
        <v>0</v>
      </c>
      <c r="D35" s="72">
        <v>0</v>
      </c>
      <c r="E35" s="88"/>
      <c r="F35" s="44" t="s">
        <v>73</v>
      </c>
      <c r="G35" s="34"/>
      <c r="H35" s="33"/>
      <c r="I35" s="34"/>
      <c r="J35" s="34"/>
    </row>
    <row r="36" spans="2:11" ht="18.95" customHeight="1">
      <c r="B36" s="47" t="s">
        <v>16</v>
      </c>
      <c r="C36" s="76">
        <f>SUM(C29:C35)</f>
        <v>0</v>
      </c>
      <c r="D36" s="76">
        <f>SUM(D29:D35)</f>
        <v>0</v>
      </c>
      <c r="E36" s="92"/>
      <c r="F36" s="45" t="e">
        <f>(F37)/D24</f>
        <v>#DIV/0!</v>
      </c>
      <c r="G36" s="34"/>
      <c r="H36" s="33"/>
      <c r="I36" s="34"/>
      <c r="J36" s="34"/>
    </row>
    <row r="37" spans="2:11" ht="15">
      <c r="B37" s="102"/>
      <c r="C37" s="103"/>
      <c r="D37" s="103"/>
      <c r="E37" s="89"/>
      <c r="F37" s="83">
        <f>(D24*C25)+D36</f>
        <v>0</v>
      </c>
      <c r="G37" s="84"/>
      <c r="H37" s="85"/>
      <c r="I37" s="34"/>
      <c r="J37" s="34"/>
    </row>
    <row r="38" spans="2:11" ht="18.95" customHeight="1">
      <c r="B38" s="47" t="s">
        <v>41</v>
      </c>
      <c r="C38" s="76">
        <f>C26-C36</f>
        <v>0</v>
      </c>
      <c r="D38" s="76">
        <f>D26-D36</f>
        <v>0</v>
      </c>
      <c r="E38" s="93"/>
      <c r="F38" s="2"/>
      <c r="G38" s="2"/>
      <c r="H38" s="50"/>
      <c r="I38" s="2"/>
      <c r="J38" s="34"/>
    </row>
    <row r="39" spans="2:11" ht="15">
      <c r="B39" s="104"/>
      <c r="C39" s="105"/>
      <c r="D39" s="105"/>
      <c r="E39" s="89"/>
      <c r="F39" s="82"/>
      <c r="G39" s="82"/>
      <c r="H39" s="86"/>
      <c r="I39" s="2"/>
      <c r="J39" s="34"/>
    </row>
    <row r="40" spans="2:11" ht="18.95" customHeight="1">
      <c r="B40" s="46" t="s">
        <v>17</v>
      </c>
      <c r="C40" s="76">
        <f>D40/12</f>
        <v>0</v>
      </c>
      <c r="D40" s="76">
        <f>D17</f>
        <v>0</v>
      </c>
      <c r="E40" s="88"/>
      <c r="F40" s="2"/>
      <c r="G40" s="2"/>
      <c r="H40" s="50"/>
      <c r="I40" s="2"/>
      <c r="J40" s="34"/>
    </row>
    <row r="41" spans="2:11" ht="18.95" customHeight="1">
      <c r="B41" s="46" t="s">
        <v>44</v>
      </c>
      <c r="C41" s="76">
        <f>C11+C14</f>
        <v>11000</v>
      </c>
      <c r="D41" s="40"/>
      <c r="E41" s="88"/>
      <c r="F41" s="2"/>
      <c r="G41" s="2"/>
      <c r="H41" s="50"/>
      <c r="I41" s="2"/>
      <c r="J41" s="34"/>
    </row>
    <row r="42" spans="2:11" ht="18.95" customHeight="1">
      <c r="B42" s="47" t="s">
        <v>18</v>
      </c>
      <c r="C42" s="76">
        <f>C38-C40</f>
        <v>0</v>
      </c>
      <c r="D42" s="76">
        <f>D38-D40</f>
        <v>0</v>
      </c>
      <c r="E42" s="88"/>
      <c r="F42" s="2"/>
      <c r="G42" s="2"/>
      <c r="H42" s="50"/>
      <c r="I42" s="2"/>
      <c r="J42" s="34"/>
      <c r="K42" s="15"/>
    </row>
    <row r="43" spans="2:11" ht="15">
      <c r="B43" s="104"/>
      <c r="C43" s="105"/>
      <c r="D43" s="105"/>
      <c r="E43" s="89"/>
      <c r="F43" s="82"/>
      <c r="G43" s="82"/>
      <c r="H43" s="86"/>
      <c r="I43" s="2"/>
      <c r="J43" s="34"/>
    </row>
    <row r="44" spans="2:11" ht="18.95" customHeight="1">
      <c r="B44" s="106" t="s">
        <v>19</v>
      </c>
      <c r="C44" s="107"/>
      <c r="D44" s="107"/>
      <c r="E44" s="88"/>
      <c r="F44" s="2"/>
      <c r="G44" s="2"/>
      <c r="H44" s="50"/>
      <c r="I44" s="2"/>
      <c r="J44" s="34"/>
    </row>
    <row r="45" spans="2:11" ht="18.95" customHeight="1">
      <c r="B45" s="46" t="s">
        <v>47</v>
      </c>
      <c r="C45" s="73">
        <v>4.3999999999999997E-2</v>
      </c>
      <c r="D45" s="108"/>
      <c r="E45" s="88"/>
      <c r="F45" s="2"/>
      <c r="G45" s="2"/>
      <c r="H45" s="50"/>
      <c r="I45" s="2"/>
      <c r="J45" s="34"/>
    </row>
    <row r="46" spans="2:11" ht="18.95" customHeight="1">
      <c r="B46" s="46" t="s">
        <v>46</v>
      </c>
      <c r="C46" s="73">
        <v>3.1E-2</v>
      </c>
      <c r="D46" s="108"/>
      <c r="E46" s="88"/>
      <c r="F46" s="2"/>
      <c r="G46" s="2"/>
      <c r="H46" s="50"/>
      <c r="I46" s="2"/>
      <c r="J46" s="34"/>
    </row>
    <row r="47" spans="2:11" ht="18.95" customHeight="1">
      <c r="B47" s="46" t="s">
        <v>20</v>
      </c>
      <c r="C47" s="73">
        <v>7.0000000000000007E-2</v>
      </c>
      <c r="D47" s="108"/>
      <c r="E47" s="88"/>
      <c r="F47" s="2"/>
      <c r="G47" s="2"/>
      <c r="H47" s="50"/>
      <c r="I47" s="2"/>
      <c r="J47" s="34"/>
    </row>
    <row r="48" spans="2:11" ht="18.95" customHeight="1" thickBot="1">
      <c r="B48" s="54"/>
      <c r="C48" s="55"/>
      <c r="D48" s="55"/>
      <c r="E48" s="94"/>
      <c r="F48" s="55"/>
      <c r="G48" s="55"/>
      <c r="H48" s="35"/>
      <c r="I48" s="34"/>
      <c r="J48" s="34"/>
    </row>
    <row r="49" spans="2:10" ht="12.75" customHeight="1">
      <c r="B49" s="100" t="s">
        <v>78</v>
      </c>
      <c r="C49" s="100"/>
      <c r="D49" s="100"/>
      <c r="E49" s="100"/>
      <c r="F49" s="100"/>
      <c r="G49" s="100"/>
      <c r="H49" s="100"/>
      <c r="I49" s="29"/>
      <c r="J49" s="34"/>
    </row>
    <row r="50" spans="2:10" ht="18.95" customHeight="1">
      <c r="B50" s="101"/>
      <c r="C50" s="101"/>
      <c r="D50" s="101"/>
      <c r="E50" s="101"/>
      <c r="F50" s="101"/>
      <c r="G50" s="101"/>
      <c r="H50" s="101"/>
      <c r="I50" s="29"/>
      <c r="J50" s="34"/>
    </row>
    <row r="51" spans="2:10" ht="18.95" customHeight="1">
      <c r="B51" s="101"/>
      <c r="C51" s="101"/>
      <c r="D51" s="101"/>
      <c r="E51" s="101"/>
      <c r="F51" s="101"/>
      <c r="G51" s="101"/>
      <c r="H51" s="101"/>
      <c r="I51" s="29"/>
      <c r="J51" s="34"/>
    </row>
    <row r="52" spans="2:10" ht="18.95" customHeight="1">
      <c r="B52" s="101"/>
      <c r="C52" s="101"/>
      <c r="D52" s="101"/>
      <c r="E52" s="101"/>
      <c r="F52" s="101"/>
      <c r="G52" s="101"/>
      <c r="H52" s="101"/>
      <c r="I52" s="29"/>
      <c r="J52" s="34"/>
    </row>
    <row r="53" spans="2:10" ht="18.95" customHeight="1">
      <c r="B53" s="56"/>
      <c r="C53" s="56"/>
      <c r="D53" s="56"/>
      <c r="E53" s="56"/>
      <c r="F53" s="56"/>
      <c r="G53" s="56"/>
      <c r="H53" s="56"/>
      <c r="I53" s="29"/>
      <c r="J53" s="34"/>
    </row>
    <row r="54" spans="2:10" ht="18.95" customHeight="1"/>
    <row r="55" spans="2:10" ht="18.95" customHeight="1"/>
    <row r="56" spans="2:10" ht="18.95" customHeight="1"/>
    <row r="57" spans="2:10" ht="18.95" customHeight="1"/>
    <row r="58" spans="2:10" ht="18.95" customHeight="1"/>
    <row r="59" spans="2:10" ht="18.95" customHeight="1"/>
    <row r="60" spans="2:10" ht="18.95" customHeight="1">
      <c r="B60" s="59"/>
      <c r="C60" s="59"/>
      <c r="D60" s="59"/>
      <c r="E60" s="60"/>
      <c r="F60" s="59"/>
      <c r="G60" s="61"/>
      <c r="H60" s="61"/>
      <c r="I60" s="61"/>
    </row>
    <row r="61" spans="2:10" ht="18.95" customHeight="1">
      <c r="B61" s="4"/>
      <c r="C61" s="4"/>
      <c r="D61" s="4"/>
      <c r="E61" s="4"/>
      <c r="F61" s="4"/>
      <c r="G61" s="4"/>
      <c r="H61" s="4"/>
      <c r="I61" s="4"/>
    </row>
    <row r="62" spans="2:10" ht="18.95" customHeight="1">
      <c r="B62" s="4"/>
      <c r="C62" s="4"/>
      <c r="D62" s="4"/>
      <c r="E62" s="4"/>
      <c r="F62" s="4"/>
      <c r="G62" s="4"/>
      <c r="H62" s="4"/>
      <c r="I62" s="4"/>
    </row>
    <row r="63" spans="2:10" ht="18.95" customHeight="1">
      <c r="B63" s="62"/>
      <c r="C63" s="4"/>
      <c r="D63" s="4"/>
      <c r="E63" s="4"/>
      <c r="F63" s="4"/>
      <c r="G63" s="4"/>
      <c r="H63" s="4"/>
      <c r="I63" s="4"/>
    </row>
    <row r="64" spans="2:10" ht="18.95" customHeight="1">
      <c r="B64" s="4"/>
      <c r="C64" s="4"/>
      <c r="D64" s="4"/>
      <c r="E64" s="4"/>
      <c r="F64" s="4"/>
      <c r="G64" s="4"/>
      <c r="H64" s="4"/>
      <c r="I64" s="4"/>
    </row>
    <row r="65" spans="2:9" ht="18.95" customHeight="1">
      <c r="B65" s="62"/>
      <c r="C65" s="4"/>
      <c r="D65" s="4"/>
      <c r="E65" s="4"/>
      <c r="F65" s="4"/>
      <c r="G65" s="4"/>
      <c r="H65" s="4"/>
      <c r="I65" s="4"/>
    </row>
    <row r="66" spans="2:9" ht="20.100000000000001" customHeight="1">
      <c r="B66" s="63"/>
      <c r="C66" s="34"/>
      <c r="D66" s="34"/>
      <c r="E66" s="34"/>
      <c r="F66" s="34"/>
      <c r="G66" s="34"/>
      <c r="H66" s="34"/>
      <c r="I66" s="34"/>
    </row>
    <row r="67" spans="2:9" ht="20.100000000000001" customHeight="1">
      <c r="B67" s="62"/>
      <c r="C67" s="4"/>
      <c r="D67" s="4"/>
      <c r="E67" s="4"/>
      <c r="F67" s="4"/>
      <c r="G67" s="4"/>
      <c r="H67" s="4"/>
      <c r="I67" s="4"/>
    </row>
    <row r="68" spans="2:9" ht="20.100000000000001" customHeight="1">
      <c r="B68" s="34"/>
      <c r="C68" s="34"/>
      <c r="D68" s="34"/>
      <c r="E68" s="34"/>
      <c r="F68" s="34"/>
      <c r="G68" s="34"/>
      <c r="H68" s="34"/>
      <c r="I68" s="34"/>
    </row>
  </sheetData>
  <mergeCells count="11">
    <mergeCell ref="B5:H5"/>
    <mergeCell ref="B49:H52"/>
    <mergeCell ref="B37:D37"/>
    <mergeCell ref="B39:D39"/>
    <mergeCell ref="B43:D43"/>
    <mergeCell ref="B44:D44"/>
    <mergeCell ref="D45:D47"/>
    <mergeCell ref="B18:D18"/>
    <mergeCell ref="B27:D27"/>
    <mergeCell ref="F14:G15"/>
    <mergeCell ref="F30:G33"/>
  </mergeCells>
  <pageMargins left="0.75" right="0.75" top="0.39999997615814209" bottom="1" header="0" footer="0.5"/>
  <pageSetup scale="56" orientation="portrait"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dimension ref="A2:AC40"/>
  <sheetViews>
    <sheetView topLeftCell="L16" workbookViewId="0">
      <selection activeCell="N42" sqref="N42"/>
    </sheetView>
  </sheetViews>
  <sheetFormatPr defaultRowHeight="14.25"/>
  <cols>
    <col min="2" max="2" width="12.125" customWidth="1"/>
    <col min="3" max="3" width="13.25" customWidth="1"/>
    <col min="4" max="4" width="11" customWidth="1"/>
    <col min="5" max="5" width="14.5" customWidth="1"/>
    <col min="6" max="7" width="12.875" customWidth="1"/>
    <col min="8" max="8" width="9.75" customWidth="1"/>
    <col min="9" max="9" width="13.125" customWidth="1"/>
    <col min="11" max="11" width="9.875" customWidth="1"/>
    <col min="12" max="12" width="11.75" customWidth="1"/>
    <col min="13" max="13" width="12.625" customWidth="1"/>
    <col min="14" max="14" width="13.125" customWidth="1"/>
    <col min="15" max="16" width="11.125" customWidth="1"/>
    <col min="17" max="17" width="12.625" customWidth="1"/>
    <col min="18" max="18" width="13.5" customWidth="1"/>
    <col min="19" max="19" width="14.375" customWidth="1"/>
    <col min="20" max="21" width="13.375" customWidth="1"/>
    <col min="22" max="22" width="10.5" customWidth="1"/>
    <col min="23" max="24" width="9.75" customWidth="1"/>
    <col min="25" max="25" width="2.625" customWidth="1"/>
    <col min="26" max="26" width="13.25" customWidth="1"/>
    <col min="27" max="27" width="9.75" customWidth="1"/>
    <col min="28" max="28" width="13.5" customWidth="1"/>
    <col min="29" max="29" width="11.5" customWidth="1"/>
  </cols>
  <sheetData>
    <row r="2" spans="1:29" ht="15.75">
      <c r="A2" s="21" t="s">
        <v>21</v>
      </c>
      <c r="B2" s="25"/>
      <c r="C2" s="25"/>
      <c r="D2" s="25"/>
      <c r="E2" s="25"/>
      <c r="F2" s="13"/>
      <c r="G2" s="13"/>
      <c r="H2" s="13"/>
      <c r="I2" s="13"/>
      <c r="J2" s="12"/>
      <c r="K2" s="13"/>
      <c r="L2" s="13"/>
      <c r="M2" s="13"/>
      <c r="N2" s="13"/>
      <c r="O2" s="13"/>
      <c r="P2" s="13"/>
      <c r="Q2" s="13"/>
      <c r="R2" s="13"/>
      <c r="S2" s="13"/>
      <c r="T2" s="13"/>
      <c r="U2" s="13"/>
      <c r="V2" s="13"/>
      <c r="W2" s="13"/>
      <c r="X2" s="13"/>
      <c r="Y2" s="13"/>
      <c r="Z2" s="13"/>
      <c r="AA2" s="13"/>
      <c r="AB2" s="13"/>
      <c r="AC2" s="13"/>
    </row>
    <row r="3" spans="1:29" s="26" customFormat="1" ht="135">
      <c r="A3" s="16" t="s">
        <v>22</v>
      </c>
      <c r="B3" s="17" t="s">
        <v>63</v>
      </c>
      <c r="C3" s="17" t="s">
        <v>65</v>
      </c>
      <c r="D3" s="17" t="s">
        <v>64</v>
      </c>
      <c r="E3" s="17" t="s">
        <v>67</v>
      </c>
      <c r="F3" s="16" t="s">
        <v>62</v>
      </c>
      <c r="G3" s="17" t="s">
        <v>66</v>
      </c>
      <c r="H3" s="16" t="s">
        <v>49</v>
      </c>
      <c r="I3" s="17" t="s">
        <v>60</v>
      </c>
      <c r="J3" s="16" t="s">
        <v>23</v>
      </c>
      <c r="K3" s="17" t="s">
        <v>68</v>
      </c>
      <c r="L3" s="17" t="s">
        <v>69</v>
      </c>
      <c r="M3" s="16" t="s">
        <v>51</v>
      </c>
      <c r="N3" s="17" t="s">
        <v>61</v>
      </c>
      <c r="O3" s="16" t="s">
        <v>52</v>
      </c>
      <c r="P3" s="16" t="s">
        <v>53</v>
      </c>
      <c r="Q3" s="17" t="s">
        <v>42</v>
      </c>
      <c r="R3" s="16" t="s">
        <v>50</v>
      </c>
      <c r="S3" s="16" t="s">
        <v>48</v>
      </c>
      <c r="T3" s="17" t="s">
        <v>45</v>
      </c>
      <c r="U3" s="17" t="s">
        <v>56</v>
      </c>
      <c r="V3" s="17" t="s">
        <v>55</v>
      </c>
      <c r="W3" s="17" t="s">
        <v>54</v>
      </c>
      <c r="X3" s="17" t="s">
        <v>59</v>
      </c>
      <c r="Y3" s="17"/>
      <c r="Z3" s="17" t="s">
        <v>70</v>
      </c>
      <c r="AA3" s="17" t="s">
        <v>71</v>
      </c>
      <c r="AB3" s="16" t="s">
        <v>57</v>
      </c>
      <c r="AC3" s="17" t="s">
        <v>58</v>
      </c>
    </row>
    <row r="4" spans="1:29" ht="15">
      <c r="A4" s="6">
        <v>1</v>
      </c>
      <c r="B4" s="14">
        <f>'1) HOLD Pro Forma'!D24</f>
        <v>0</v>
      </c>
      <c r="C4" s="27">
        <f>'1) HOLD Pro Forma'!$C$46</f>
        <v>3.1E-2</v>
      </c>
      <c r="D4" s="19">
        <f>'1) HOLD Pro Forma'!$C$25</f>
        <v>0.05</v>
      </c>
      <c r="E4" s="14">
        <f>B4-(B4*D4)</f>
        <v>0</v>
      </c>
      <c r="F4" s="14">
        <f>'1) HOLD Pro Forma'!D36</f>
        <v>0</v>
      </c>
      <c r="G4" s="14">
        <f>E4-F4</f>
        <v>0</v>
      </c>
      <c r="H4" s="14">
        <f>SUMIF('3) Interest Calculations'!$D$5:$D$364,$A4,'3) Interest Calculations'!B$5:B$364)</f>
        <v>0</v>
      </c>
      <c r="I4" s="14">
        <f>H4</f>
        <v>0</v>
      </c>
      <c r="J4" s="14">
        <f>SUMIF('3) Interest Calculations'!$D$5:$D$364,$A4,'3) Interest Calculations'!C$5:C$364)</f>
        <v>0</v>
      </c>
      <c r="K4" s="14">
        <f>G4-H4-J4</f>
        <v>0</v>
      </c>
      <c r="L4" s="14">
        <f>'1) HOLD Pro Forma'!C7</f>
        <v>0</v>
      </c>
      <c r="M4" s="14">
        <f>L4*'1) HOLD Pro Forma'!$C$45</f>
        <v>0</v>
      </c>
      <c r="N4" s="14">
        <f>M4</f>
        <v>0</v>
      </c>
      <c r="O4" s="14">
        <f>L4+M4</f>
        <v>0</v>
      </c>
      <c r="P4" s="14">
        <f>O4*'1) HOLD Pro Forma'!$C$47</f>
        <v>0</v>
      </c>
      <c r="Q4" s="14">
        <f>'1) HOLD Pro Forma'!C$12-SUM(H$4:H4)</f>
        <v>0</v>
      </c>
      <c r="R4" s="14">
        <f t="shared" ref="R4:R33" si="0">O4-Q4</f>
        <v>0</v>
      </c>
      <c r="S4" s="14">
        <f>K4</f>
        <v>0</v>
      </c>
      <c r="T4" s="14">
        <f>IF('1) HOLD Pro Forma'!$D$42&gt;0,'1) HOLD Pro Forma'!$C$41,'1) HOLD Pro Forma'!$C$41-'1) HOLD Pro Forma'!$D$42)</f>
        <v>11000</v>
      </c>
      <c r="U4" s="14">
        <f t="shared" ref="U4:U33" si="1">H4+M4+K4</f>
        <v>0</v>
      </c>
      <c r="V4" s="19">
        <f>U4/T4</f>
        <v>0</v>
      </c>
      <c r="W4" s="19">
        <f t="shared" ref="W4:W33" si="2">K4/T4</f>
        <v>0</v>
      </c>
      <c r="X4" s="19" t="e">
        <f>U4/R4</f>
        <v>#DIV/0!</v>
      </c>
      <c r="Y4" s="19"/>
      <c r="Z4" s="20">
        <f t="shared" ref="Z4:Z33" si="3">I4+N4+S4</f>
        <v>0</v>
      </c>
      <c r="AA4" s="19">
        <f>Z4/T4</f>
        <v>0</v>
      </c>
      <c r="AB4" s="14">
        <f t="shared" ref="AB4:AB33" si="4">I4+N4+S4-P4</f>
        <v>0</v>
      </c>
      <c r="AC4" s="7">
        <f t="shared" ref="AC4:AC13" si="5">AB4/T4</f>
        <v>0</v>
      </c>
    </row>
    <row r="5" spans="1:29" ht="15">
      <c r="A5" s="6">
        <v>2</v>
      </c>
      <c r="B5" s="14">
        <f>(B4*C5)+B4</f>
        <v>0</v>
      </c>
      <c r="C5" s="27">
        <f>'1) HOLD Pro Forma'!$C$46</f>
        <v>3.1E-2</v>
      </c>
      <c r="D5" s="19">
        <f>'1) HOLD Pro Forma'!$C$25</f>
        <v>0.05</v>
      </c>
      <c r="E5" s="14">
        <f t="shared" ref="E5:E33" si="6">B5-(B5*D5)</f>
        <v>0</v>
      </c>
      <c r="F5" s="14">
        <f>(F4*0.027)+F4</f>
        <v>0</v>
      </c>
      <c r="G5" s="14">
        <f t="shared" ref="G5:G33" si="7">E5-F5</f>
        <v>0</v>
      </c>
      <c r="H5" s="14">
        <f>SUMIF('3) Interest Calculations'!$D$5:$D$364,$A5,'3) Interest Calculations'!B$5:B$364)</f>
        <v>0</v>
      </c>
      <c r="I5" s="14">
        <f>H5+I4</f>
        <v>0</v>
      </c>
      <c r="J5" s="14">
        <f>SUMIF('3) Interest Calculations'!$D$5:$D$364,$A5,'3) Interest Calculations'!C$5:C$364)</f>
        <v>0</v>
      </c>
      <c r="K5" s="14">
        <f t="shared" ref="K5:K33" si="8">G5-H5-J5</f>
        <v>0</v>
      </c>
      <c r="L5" s="14">
        <f>O4</f>
        <v>0</v>
      </c>
      <c r="M5" s="14">
        <f>L5*'1) HOLD Pro Forma'!$C$45</f>
        <v>0</v>
      </c>
      <c r="N5" s="14">
        <f>M5+N4</f>
        <v>0</v>
      </c>
      <c r="O5" s="14">
        <f>L5+M5</f>
        <v>0</v>
      </c>
      <c r="P5" s="14">
        <f>O5*'1) HOLD Pro Forma'!$C$47</f>
        <v>0</v>
      </c>
      <c r="Q5" s="14">
        <f>'1) HOLD Pro Forma'!C$12-SUM(H$4:H5)</f>
        <v>0</v>
      </c>
      <c r="R5" s="14">
        <f t="shared" si="0"/>
        <v>0</v>
      </c>
      <c r="S5" s="14">
        <f t="shared" ref="S5:S33" si="9">S4+K5</f>
        <v>0</v>
      </c>
      <c r="T5" s="14">
        <f>IF('1) HOLD Pro Forma'!$D$42&gt;0,'1) HOLD Pro Forma'!$C$41,$T4-'1) HOLD Pro Forma'!$D$42)</f>
        <v>11000</v>
      </c>
      <c r="U5" s="14">
        <f t="shared" si="1"/>
        <v>0</v>
      </c>
      <c r="V5" s="19">
        <f t="shared" ref="V5:V33" si="10">U5/T5</f>
        <v>0</v>
      </c>
      <c r="W5" s="19">
        <f t="shared" si="2"/>
        <v>0</v>
      </c>
      <c r="X5" s="19" t="e">
        <f t="shared" ref="X5:X33" si="11">U5/R5</f>
        <v>#DIV/0!</v>
      </c>
      <c r="Y5" s="19"/>
      <c r="Z5" s="20">
        <f t="shared" si="3"/>
        <v>0</v>
      </c>
      <c r="AA5" s="19">
        <f t="shared" ref="AA5:AA33" si="12">Z5/T5</f>
        <v>0</v>
      </c>
      <c r="AB5" s="14">
        <f t="shared" si="4"/>
        <v>0</v>
      </c>
      <c r="AC5" s="7">
        <f t="shared" si="5"/>
        <v>0</v>
      </c>
    </row>
    <row r="6" spans="1:29" ht="15">
      <c r="A6" s="6">
        <v>3</v>
      </c>
      <c r="B6" s="14">
        <f t="shared" ref="B6:B32" si="13">(B5*C6)+B5</f>
        <v>0</v>
      </c>
      <c r="C6" s="27">
        <f>'1) HOLD Pro Forma'!$C$46</f>
        <v>3.1E-2</v>
      </c>
      <c r="D6" s="19">
        <f>'1) HOLD Pro Forma'!$C$25</f>
        <v>0.05</v>
      </c>
      <c r="E6" s="14">
        <f t="shared" si="6"/>
        <v>0</v>
      </c>
      <c r="F6" s="14">
        <f t="shared" ref="F6:F33" si="14">(F5*0.027)+F5</f>
        <v>0</v>
      </c>
      <c r="G6" s="14">
        <f t="shared" si="7"/>
        <v>0</v>
      </c>
      <c r="H6" s="14">
        <f>SUMIF('3) Interest Calculations'!$D$5:$D$364,$A6,'3) Interest Calculations'!B$5:B$364)</f>
        <v>0</v>
      </c>
      <c r="I6" s="14">
        <f t="shared" ref="I6:I33" si="15">H6+I5</f>
        <v>0</v>
      </c>
      <c r="J6" s="14">
        <f>SUMIF('3) Interest Calculations'!$D$5:$D$364,$A6,'3) Interest Calculations'!C$5:C$364)</f>
        <v>0</v>
      </c>
      <c r="K6" s="14">
        <f t="shared" si="8"/>
        <v>0</v>
      </c>
      <c r="L6" s="14">
        <f t="shared" ref="L6:L33" si="16">O5</f>
        <v>0</v>
      </c>
      <c r="M6" s="14">
        <f>L6*'1) HOLD Pro Forma'!$C$45</f>
        <v>0</v>
      </c>
      <c r="N6" s="14">
        <f t="shared" ref="N6:N33" si="17">M6+N5</f>
        <v>0</v>
      </c>
      <c r="O6" s="14">
        <f t="shared" ref="O6:O33" si="18">L6+M6</f>
        <v>0</v>
      </c>
      <c r="P6" s="14">
        <f>O6*'1) HOLD Pro Forma'!$C$47</f>
        <v>0</v>
      </c>
      <c r="Q6" s="14">
        <f>'1) HOLD Pro Forma'!C$12-SUM(H$4:H6)</f>
        <v>0</v>
      </c>
      <c r="R6" s="14">
        <f t="shared" si="0"/>
        <v>0</v>
      </c>
      <c r="S6" s="14">
        <f t="shared" si="9"/>
        <v>0</v>
      </c>
      <c r="T6" s="14">
        <f>IF('1) HOLD Pro Forma'!$D$42&gt;0,'1) HOLD Pro Forma'!$C$41,$T5-'1) HOLD Pro Forma'!$D$42)</f>
        <v>11000</v>
      </c>
      <c r="U6" s="14">
        <f t="shared" si="1"/>
        <v>0</v>
      </c>
      <c r="V6" s="19">
        <f t="shared" si="10"/>
        <v>0</v>
      </c>
      <c r="W6" s="19">
        <f t="shared" si="2"/>
        <v>0</v>
      </c>
      <c r="X6" s="19" t="e">
        <f t="shared" si="11"/>
        <v>#DIV/0!</v>
      </c>
      <c r="Y6" s="19"/>
      <c r="Z6" s="20">
        <f t="shared" si="3"/>
        <v>0</v>
      </c>
      <c r="AA6" s="19">
        <f t="shared" si="12"/>
        <v>0</v>
      </c>
      <c r="AB6" s="14">
        <f t="shared" si="4"/>
        <v>0</v>
      </c>
      <c r="AC6" s="7">
        <f t="shared" si="5"/>
        <v>0</v>
      </c>
    </row>
    <row r="7" spans="1:29" ht="15">
      <c r="A7" s="6">
        <v>4</v>
      </c>
      <c r="B7" s="14">
        <f t="shared" si="13"/>
        <v>0</v>
      </c>
      <c r="C7" s="27">
        <f>'1) HOLD Pro Forma'!$C$46</f>
        <v>3.1E-2</v>
      </c>
      <c r="D7" s="19">
        <f>'1) HOLD Pro Forma'!$C$25</f>
        <v>0.05</v>
      </c>
      <c r="E7" s="14">
        <f t="shared" si="6"/>
        <v>0</v>
      </c>
      <c r="F7" s="14">
        <f t="shared" si="14"/>
        <v>0</v>
      </c>
      <c r="G7" s="14">
        <f t="shared" si="7"/>
        <v>0</v>
      </c>
      <c r="H7" s="14">
        <f>SUMIF('3) Interest Calculations'!$D$5:$D$364,$A7,'3) Interest Calculations'!B$5:B$364)</f>
        <v>0</v>
      </c>
      <c r="I7" s="14">
        <f t="shared" si="15"/>
        <v>0</v>
      </c>
      <c r="J7" s="14">
        <f>SUMIF('3) Interest Calculations'!$D$5:$D$364,$A7,'3) Interest Calculations'!C$5:C$364)</f>
        <v>0</v>
      </c>
      <c r="K7" s="14">
        <f t="shared" si="8"/>
        <v>0</v>
      </c>
      <c r="L7" s="14">
        <f t="shared" si="16"/>
        <v>0</v>
      </c>
      <c r="M7" s="14">
        <f>L7*'1) HOLD Pro Forma'!$C$45</f>
        <v>0</v>
      </c>
      <c r="N7" s="14">
        <f t="shared" si="17"/>
        <v>0</v>
      </c>
      <c r="O7" s="14">
        <f t="shared" si="18"/>
        <v>0</v>
      </c>
      <c r="P7" s="14">
        <f>O7*'1) HOLD Pro Forma'!$C$47</f>
        <v>0</v>
      </c>
      <c r="Q7" s="14">
        <f>'1) HOLD Pro Forma'!C$12-SUM(H$4:H7)</f>
        <v>0</v>
      </c>
      <c r="R7" s="14">
        <f t="shared" si="0"/>
        <v>0</v>
      </c>
      <c r="S7" s="14">
        <f t="shared" si="9"/>
        <v>0</v>
      </c>
      <c r="T7" s="14">
        <f>IF('1) HOLD Pro Forma'!$D$42&gt;0,'1) HOLD Pro Forma'!$C$41,$T6-'1) HOLD Pro Forma'!$D$42)</f>
        <v>11000</v>
      </c>
      <c r="U7" s="14">
        <f t="shared" si="1"/>
        <v>0</v>
      </c>
      <c r="V7" s="19">
        <f t="shared" si="10"/>
        <v>0</v>
      </c>
      <c r="W7" s="19">
        <f t="shared" si="2"/>
        <v>0</v>
      </c>
      <c r="X7" s="19" t="e">
        <f t="shared" si="11"/>
        <v>#DIV/0!</v>
      </c>
      <c r="Y7" s="19"/>
      <c r="Z7" s="20">
        <f t="shared" si="3"/>
        <v>0</v>
      </c>
      <c r="AA7" s="19">
        <f t="shared" si="12"/>
        <v>0</v>
      </c>
      <c r="AB7" s="14">
        <f t="shared" si="4"/>
        <v>0</v>
      </c>
      <c r="AC7" s="7">
        <f t="shared" si="5"/>
        <v>0</v>
      </c>
    </row>
    <row r="8" spans="1:29" ht="15">
      <c r="A8" s="6">
        <v>5</v>
      </c>
      <c r="B8" s="14">
        <f t="shared" si="13"/>
        <v>0</v>
      </c>
      <c r="C8" s="27">
        <f>'1) HOLD Pro Forma'!$C$46</f>
        <v>3.1E-2</v>
      </c>
      <c r="D8" s="19">
        <f>'1) HOLD Pro Forma'!$C$25</f>
        <v>0.05</v>
      </c>
      <c r="E8" s="14">
        <f t="shared" si="6"/>
        <v>0</v>
      </c>
      <c r="F8" s="14">
        <f t="shared" si="14"/>
        <v>0</v>
      </c>
      <c r="G8" s="14">
        <f t="shared" si="7"/>
        <v>0</v>
      </c>
      <c r="H8" s="14">
        <f>SUMIF('3) Interest Calculations'!$D$5:$D$364,$A8,'3) Interest Calculations'!B$5:B$364)</f>
        <v>0</v>
      </c>
      <c r="I8" s="14">
        <f t="shared" si="15"/>
        <v>0</v>
      </c>
      <c r="J8" s="14">
        <f>SUMIF('3) Interest Calculations'!$D$5:$D$364,$A8,'3) Interest Calculations'!C$5:C$364)</f>
        <v>0</v>
      </c>
      <c r="K8" s="14">
        <f t="shared" si="8"/>
        <v>0</v>
      </c>
      <c r="L8" s="14">
        <f t="shared" si="16"/>
        <v>0</v>
      </c>
      <c r="M8" s="14">
        <f>L8*'1) HOLD Pro Forma'!$C$45</f>
        <v>0</v>
      </c>
      <c r="N8" s="14">
        <f t="shared" si="17"/>
        <v>0</v>
      </c>
      <c r="O8" s="14">
        <f t="shared" si="18"/>
        <v>0</v>
      </c>
      <c r="P8" s="14">
        <f>O8*'1) HOLD Pro Forma'!$C$47</f>
        <v>0</v>
      </c>
      <c r="Q8" s="14">
        <f>'1) HOLD Pro Forma'!C$12-SUM(H$4:H8)</f>
        <v>0</v>
      </c>
      <c r="R8" s="14">
        <f t="shared" si="0"/>
        <v>0</v>
      </c>
      <c r="S8" s="14">
        <f t="shared" si="9"/>
        <v>0</v>
      </c>
      <c r="T8" s="14">
        <f>IF('1) HOLD Pro Forma'!$D$42&gt;0,'1) HOLD Pro Forma'!$C$41,$T7-'1) HOLD Pro Forma'!$D$42)</f>
        <v>11000</v>
      </c>
      <c r="U8" s="14">
        <f t="shared" si="1"/>
        <v>0</v>
      </c>
      <c r="V8" s="19">
        <f t="shared" si="10"/>
        <v>0</v>
      </c>
      <c r="W8" s="19">
        <f t="shared" si="2"/>
        <v>0</v>
      </c>
      <c r="X8" s="19" t="e">
        <f t="shared" si="11"/>
        <v>#DIV/0!</v>
      </c>
      <c r="Y8" s="19"/>
      <c r="Z8" s="20">
        <f t="shared" si="3"/>
        <v>0</v>
      </c>
      <c r="AA8" s="19">
        <f t="shared" si="12"/>
        <v>0</v>
      </c>
      <c r="AB8" s="14">
        <f t="shared" si="4"/>
        <v>0</v>
      </c>
      <c r="AC8" s="7">
        <f t="shared" si="5"/>
        <v>0</v>
      </c>
    </row>
    <row r="9" spans="1:29" ht="15">
      <c r="A9" s="6">
        <v>6</v>
      </c>
      <c r="B9" s="14">
        <f t="shared" si="13"/>
        <v>0</v>
      </c>
      <c r="C9" s="27">
        <f>'1) HOLD Pro Forma'!$C$46</f>
        <v>3.1E-2</v>
      </c>
      <c r="D9" s="19">
        <f>'1) HOLD Pro Forma'!$C$25</f>
        <v>0.05</v>
      </c>
      <c r="E9" s="14">
        <f t="shared" si="6"/>
        <v>0</v>
      </c>
      <c r="F9" s="14">
        <f t="shared" si="14"/>
        <v>0</v>
      </c>
      <c r="G9" s="14">
        <f t="shared" si="7"/>
        <v>0</v>
      </c>
      <c r="H9" s="14">
        <f>SUMIF('3) Interest Calculations'!$D$5:$D$364,$A9,'3) Interest Calculations'!B$5:B$364)</f>
        <v>0</v>
      </c>
      <c r="I9" s="14">
        <f t="shared" si="15"/>
        <v>0</v>
      </c>
      <c r="J9" s="14">
        <f>SUMIF('3) Interest Calculations'!$D$5:$D$364,$A9,'3) Interest Calculations'!C$5:C$364)</f>
        <v>0</v>
      </c>
      <c r="K9" s="14">
        <f t="shared" si="8"/>
        <v>0</v>
      </c>
      <c r="L9" s="14">
        <f t="shared" si="16"/>
        <v>0</v>
      </c>
      <c r="M9" s="14">
        <f>L9*'1) HOLD Pro Forma'!$C$45</f>
        <v>0</v>
      </c>
      <c r="N9" s="14">
        <f t="shared" si="17"/>
        <v>0</v>
      </c>
      <c r="O9" s="14">
        <f t="shared" si="18"/>
        <v>0</v>
      </c>
      <c r="P9" s="14">
        <f>O9*'1) HOLD Pro Forma'!$C$47</f>
        <v>0</v>
      </c>
      <c r="Q9" s="14">
        <f>'1) HOLD Pro Forma'!C$12-SUM(H$4:H9)</f>
        <v>0</v>
      </c>
      <c r="R9" s="14">
        <f t="shared" si="0"/>
        <v>0</v>
      </c>
      <c r="S9" s="14">
        <f t="shared" si="9"/>
        <v>0</v>
      </c>
      <c r="T9" s="14">
        <f>IF('1) HOLD Pro Forma'!$D$42&gt;0,'1) HOLD Pro Forma'!$C$41,$T8-'1) HOLD Pro Forma'!$D$42)</f>
        <v>11000</v>
      </c>
      <c r="U9" s="14">
        <f t="shared" si="1"/>
        <v>0</v>
      </c>
      <c r="V9" s="19">
        <f t="shared" si="10"/>
        <v>0</v>
      </c>
      <c r="W9" s="19">
        <f t="shared" si="2"/>
        <v>0</v>
      </c>
      <c r="X9" s="19" t="e">
        <f t="shared" si="11"/>
        <v>#DIV/0!</v>
      </c>
      <c r="Y9" s="19"/>
      <c r="Z9" s="20">
        <f t="shared" si="3"/>
        <v>0</v>
      </c>
      <c r="AA9" s="19">
        <f t="shared" si="12"/>
        <v>0</v>
      </c>
      <c r="AB9" s="14">
        <f t="shared" si="4"/>
        <v>0</v>
      </c>
      <c r="AC9" s="7">
        <f t="shared" si="5"/>
        <v>0</v>
      </c>
    </row>
    <row r="10" spans="1:29" ht="15">
      <c r="A10" s="6">
        <v>7</v>
      </c>
      <c r="B10" s="14">
        <f t="shared" si="13"/>
        <v>0</v>
      </c>
      <c r="C10" s="27">
        <f>'1) HOLD Pro Forma'!$C$46</f>
        <v>3.1E-2</v>
      </c>
      <c r="D10" s="19">
        <f>'1) HOLD Pro Forma'!$C$25</f>
        <v>0.05</v>
      </c>
      <c r="E10" s="14">
        <f t="shared" si="6"/>
        <v>0</v>
      </c>
      <c r="F10" s="14">
        <f t="shared" si="14"/>
        <v>0</v>
      </c>
      <c r="G10" s="14">
        <f t="shared" si="7"/>
        <v>0</v>
      </c>
      <c r="H10" s="14">
        <f>SUMIF('3) Interest Calculations'!$D$5:$D$364,$A10,'3) Interest Calculations'!B$5:B$364)</f>
        <v>0</v>
      </c>
      <c r="I10" s="14">
        <f t="shared" si="15"/>
        <v>0</v>
      </c>
      <c r="J10" s="14">
        <f>SUMIF('3) Interest Calculations'!$D$5:$D$364,$A10,'3) Interest Calculations'!C$5:C$364)</f>
        <v>0</v>
      </c>
      <c r="K10" s="14">
        <f t="shared" si="8"/>
        <v>0</v>
      </c>
      <c r="L10" s="14">
        <f t="shared" si="16"/>
        <v>0</v>
      </c>
      <c r="M10" s="14">
        <f>L10*'1) HOLD Pro Forma'!$C$45</f>
        <v>0</v>
      </c>
      <c r="N10" s="14">
        <f t="shared" si="17"/>
        <v>0</v>
      </c>
      <c r="O10" s="14">
        <f t="shared" si="18"/>
        <v>0</v>
      </c>
      <c r="P10" s="14">
        <f>O10*'1) HOLD Pro Forma'!$C$47</f>
        <v>0</v>
      </c>
      <c r="Q10" s="14">
        <f>'1) HOLD Pro Forma'!C$12-SUM(H$4:H10)</f>
        <v>0</v>
      </c>
      <c r="R10" s="14">
        <f t="shared" si="0"/>
        <v>0</v>
      </c>
      <c r="S10" s="14">
        <f t="shared" si="9"/>
        <v>0</v>
      </c>
      <c r="T10" s="14">
        <f>IF('1) HOLD Pro Forma'!$D$42&gt;0,'1) HOLD Pro Forma'!$C$41,$T9-'1) HOLD Pro Forma'!$D$42)</f>
        <v>11000</v>
      </c>
      <c r="U10" s="14">
        <f t="shared" si="1"/>
        <v>0</v>
      </c>
      <c r="V10" s="19">
        <f t="shared" si="10"/>
        <v>0</v>
      </c>
      <c r="W10" s="19">
        <f t="shared" si="2"/>
        <v>0</v>
      </c>
      <c r="X10" s="19" t="e">
        <f t="shared" si="11"/>
        <v>#DIV/0!</v>
      </c>
      <c r="Y10" s="19"/>
      <c r="Z10" s="20">
        <f t="shared" si="3"/>
        <v>0</v>
      </c>
      <c r="AA10" s="19">
        <f t="shared" si="12"/>
        <v>0</v>
      </c>
      <c r="AB10" s="14">
        <f t="shared" si="4"/>
        <v>0</v>
      </c>
      <c r="AC10" s="7">
        <f t="shared" si="5"/>
        <v>0</v>
      </c>
    </row>
    <row r="11" spans="1:29" ht="15">
      <c r="A11" s="6">
        <v>8</v>
      </c>
      <c r="B11" s="14">
        <f t="shared" si="13"/>
        <v>0</v>
      </c>
      <c r="C11" s="27">
        <f>'1) HOLD Pro Forma'!$C$46</f>
        <v>3.1E-2</v>
      </c>
      <c r="D11" s="19">
        <f>'1) HOLD Pro Forma'!$C$25</f>
        <v>0.05</v>
      </c>
      <c r="E11" s="14">
        <f t="shared" si="6"/>
        <v>0</v>
      </c>
      <c r="F11" s="14">
        <f t="shared" si="14"/>
        <v>0</v>
      </c>
      <c r="G11" s="14">
        <f t="shared" si="7"/>
        <v>0</v>
      </c>
      <c r="H11" s="14">
        <f>SUMIF('3) Interest Calculations'!$D$5:$D$364,$A11,'3) Interest Calculations'!B$5:B$364)</f>
        <v>0</v>
      </c>
      <c r="I11" s="14">
        <f t="shared" si="15"/>
        <v>0</v>
      </c>
      <c r="J11" s="14">
        <f>SUMIF('3) Interest Calculations'!$D$5:$D$364,$A11,'3) Interest Calculations'!C$5:C$364)</f>
        <v>0</v>
      </c>
      <c r="K11" s="14">
        <f t="shared" si="8"/>
        <v>0</v>
      </c>
      <c r="L11" s="14">
        <f t="shared" si="16"/>
        <v>0</v>
      </c>
      <c r="M11" s="14">
        <f>L11*'1) HOLD Pro Forma'!$C$45</f>
        <v>0</v>
      </c>
      <c r="N11" s="14">
        <f t="shared" si="17"/>
        <v>0</v>
      </c>
      <c r="O11" s="14">
        <f t="shared" si="18"/>
        <v>0</v>
      </c>
      <c r="P11" s="14">
        <f>O11*'1) HOLD Pro Forma'!$C$47</f>
        <v>0</v>
      </c>
      <c r="Q11" s="14">
        <f>'1) HOLD Pro Forma'!C$12-SUM(H$4:H11)</f>
        <v>0</v>
      </c>
      <c r="R11" s="14">
        <f t="shared" si="0"/>
        <v>0</v>
      </c>
      <c r="S11" s="14">
        <f t="shared" si="9"/>
        <v>0</v>
      </c>
      <c r="T11" s="14">
        <f>IF('1) HOLD Pro Forma'!$D$42&gt;0,'1) HOLD Pro Forma'!$C$41,$T10-'1) HOLD Pro Forma'!$D$42)</f>
        <v>11000</v>
      </c>
      <c r="U11" s="14">
        <f t="shared" si="1"/>
        <v>0</v>
      </c>
      <c r="V11" s="19">
        <f t="shared" si="10"/>
        <v>0</v>
      </c>
      <c r="W11" s="19">
        <f t="shared" si="2"/>
        <v>0</v>
      </c>
      <c r="X11" s="19" t="e">
        <f t="shared" si="11"/>
        <v>#DIV/0!</v>
      </c>
      <c r="Y11" s="19"/>
      <c r="Z11" s="20">
        <f t="shared" si="3"/>
        <v>0</v>
      </c>
      <c r="AA11" s="19">
        <f t="shared" si="12"/>
        <v>0</v>
      </c>
      <c r="AB11" s="14">
        <f t="shared" si="4"/>
        <v>0</v>
      </c>
      <c r="AC11" s="7">
        <f t="shared" si="5"/>
        <v>0</v>
      </c>
    </row>
    <row r="12" spans="1:29" ht="15">
      <c r="A12" s="6">
        <v>9</v>
      </c>
      <c r="B12" s="14">
        <f t="shared" si="13"/>
        <v>0</v>
      </c>
      <c r="C12" s="27">
        <f>'1) HOLD Pro Forma'!$C$46</f>
        <v>3.1E-2</v>
      </c>
      <c r="D12" s="19">
        <f>'1) HOLD Pro Forma'!$C$25</f>
        <v>0.05</v>
      </c>
      <c r="E12" s="14">
        <f t="shared" si="6"/>
        <v>0</v>
      </c>
      <c r="F12" s="14">
        <f t="shared" si="14"/>
        <v>0</v>
      </c>
      <c r="G12" s="14">
        <f t="shared" si="7"/>
        <v>0</v>
      </c>
      <c r="H12" s="14">
        <f>SUMIF('3) Interest Calculations'!$D$5:$D$364,$A12,'3) Interest Calculations'!B$5:B$364)</f>
        <v>0</v>
      </c>
      <c r="I12" s="14">
        <f t="shared" si="15"/>
        <v>0</v>
      </c>
      <c r="J12" s="14">
        <f>SUMIF('3) Interest Calculations'!$D$5:$D$364,$A12,'3) Interest Calculations'!C$5:C$364)</f>
        <v>0</v>
      </c>
      <c r="K12" s="14">
        <f t="shared" si="8"/>
        <v>0</v>
      </c>
      <c r="L12" s="14">
        <f t="shared" si="16"/>
        <v>0</v>
      </c>
      <c r="M12" s="14">
        <f>L12*'1) HOLD Pro Forma'!$C$45</f>
        <v>0</v>
      </c>
      <c r="N12" s="14">
        <f t="shared" si="17"/>
        <v>0</v>
      </c>
      <c r="O12" s="14">
        <f t="shared" si="18"/>
        <v>0</v>
      </c>
      <c r="P12" s="14">
        <f>O12*'1) HOLD Pro Forma'!$C$47</f>
        <v>0</v>
      </c>
      <c r="Q12" s="14">
        <f>'1) HOLD Pro Forma'!C$12-SUM(H$4:H12)</f>
        <v>0</v>
      </c>
      <c r="R12" s="14">
        <f t="shared" si="0"/>
        <v>0</v>
      </c>
      <c r="S12" s="14">
        <f t="shared" si="9"/>
        <v>0</v>
      </c>
      <c r="T12" s="14">
        <f>IF('1) HOLD Pro Forma'!$D$42&gt;0,'1) HOLD Pro Forma'!$C$41,$T11-'1) HOLD Pro Forma'!$D$42)</f>
        <v>11000</v>
      </c>
      <c r="U12" s="14">
        <f t="shared" si="1"/>
        <v>0</v>
      </c>
      <c r="V12" s="19">
        <f t="shared" si="10"/>
        <v>0</v>
      </c>
      <c r="W12" s="19">
        <f t="shared" si="2"/>
        <v>0</v>
      </c>
      <c r="X12" s="19" t="e">
        <f t="shared" si="11"/>
        <v>#DIV/0!</v>
      </c>
      <c r="Y12" s="19"/>
      <c r="Z12" s="20">
        <f t="shared" si="3"/>
        <v>0</v>
      </c>
      <c r="AA12" s="19">
        <f t="shared" si="12"/>
        <v>0</v>
      </c>
      <c r="AB12" s="14">
        <f t="shared" si="4"/>
        <v>0</v>
      </c>
      <c r="AC12" s="7">
        <f t="shared" si="5"/>
        <v>0</v>
      </c>
    </row>
    <row r="13" spans="1:29" ht="15">
      <c r="A13" s="6">
        <v>10</v>
      </c>
      <c r="B13" s="14">
        <f t="shared" si="13"/>
        <v>0</v>
      </c>
      <c r="C13" s="27">
        <f>'1) HOLD Pro Forma'!$C$46</f>
        <v>3.1E-2</v>
      </c>
      <c r="D13" s="19">
        <f>'1) HOLD Pro Forma'!$C$25</f>
        <v>0.05</v>
      </c>
      <c r="E13" s="14">
        <f t="shared" si="6"/>
        <v>0</v>
      </c>
      <c r="F13" s="14">
        <f t="shared" si="14"/>
        <v>0</v>
      </c>
      <c r="G13" s="14">
        <f t="shared" si="7"/>
        <v>0</v>
      </c>
      <c r="H13" s="14">
        <f>SUMIF('3) Interest Calculations'!$D$5:$D$364,$A13,'3) Interest Calculations'!B$5:B$364)</f>
        <v>0</v>
      </c>
      <c r="I13" s="14">
        <f t="shared" si="15"/>
        <v>0</v>
      </c>
      <c r="J13" s="14">
        <f>SUMIF('3) Interest Calculations'!$D$5:$D$364,$A13,'3) Interest Calculations'!C$5:C$364)</f>
        <v>0</v>
      </c>
      <c r="K13" s="14">
        <f t="shared" si="8"/>
        <v>0</v>
      </c>
      <c r="L13" s="14">
        <f t="shared" si="16"/>
        <v>0</v>
      </c>
      <c r="M13" s="14">
        <f>L13*'1) HOLD Pro Forma'!$C$45</f>
        <v>0</v>
      </c>
      <c r="N13" s="14">
        <f t="shared" si="17"/>
        <v>0</v>
      </c>
      <c r="O13" s="14">
        <f t="shared" si="18"/>
        <v>0</v>
      </c>
      <c r="P13" s="14">
        <f>O13*'1) HOLD Pro Forma'!$C$47</f>
        <v>0</v>
      </c>
      <c r="Q13" s="14">
        <f>'1) HOLD Pro Forma'!C$12-SUM(H$4:H13)</f>
        <v>0</v>
      </c>
      <c r="R13" s="14">
        <f t="shared" si="0"/>
        <v>0</v>
      </c>
      <c r="S13" s="14">
        <f t="shared" si="9"/>
        <v>0</v>
      </c>
      <c r="T13" s="14">
        <f>IF('1) HOLD Pro Forma'!$D$42&gt;0,'1) HOLD Pro Forma'!$C$41,$T12-'1) HOLD Pro Forma'!$D$42)</f>
        <v>11000</v>
      </c>
      <c r="U13" s="14">
        <f t="shared" si="1"/>
        <v>0</v>
      </c>
      <c r="V13" s="19">
        <f t="shared" si="10"/>
        <v>0</v>
      </c>
      <c r="W13" s="19">
        <f t="shared" si="2"/>
        <v>0</v>
      </c>
      <c r="X13" s="19" t="e">
        <f t="shared" si="11"/>
        <v>#DIV/0!</v>
      </c>
      <c r="Y13" s="19"/>
      <c r="Z13" s="20">
        <f t="shared" si="3"/>
        <v>0</v>
      </c>
      <c r="AA13" s="19">
        <f t="shared" si="12"/>
        <v>0</v>
      </c>
      <c r="AB13" s="14">
        <f t="shared" si="4"/>
        <v>0</v>
      </c>
      <c r="AC13" s="7">
        <f t="shared" si="5"/>
        <v>0</v>
      </c>
    </row>
    <row r="14" spans="1:29" ht="15">
      <c r="A14" s="6">
        <v>11</v>
      </c>
      <c r="B14" s="14">
        <f t="shared" si="13"/>
        <v>0</v>
      </c>
      <c r="C14" s="27">
        <f>'1) HOLD Pro Forma'!$C$46</f>
        <v>3.1E-2</v>
      </c>
      <c r="D14" s="19">
        <f>'1) HOLD Pro Forma'!$C$25</f>
        <v>0.05</v>
      </c>
      <c r="E14" s="14">
        <f t="shared" si="6"/>
        <v>0</v>
      </c>
      <c r="F14" s="14">
        <f t="shared" si="14"/>
        <v>0</v>
      </c>
      <c r="G14" s="14">
        <f t="shared" si="7"/>
        <v>0</v>
      </c>
      <c r="H14" s="14">
        <f>SUMIF('3) Interest Calculations'!$D$5:$D$364,$A14,'3) Interest Calculations'!B$5:B$364)</f>
        <v>0</v>
      </c>
      <c r="I14" s="14">
        <f t="shared" si="15"/>
        <v>0</v>
      </c>
      <c r="J14" s="14">
        <f>SUMIF('3) Interest Calculations'!$D$5:$D$364,$A14,'3) Interest Calculations'!C$5:C$364)</f>
        <v>0</v>
      </c>
      <c r="K14" s="14">
        <f t="shared" si="8"/>
        <v>0</v>
      </c>
      <c r="L14" s="14">
        <f t="shared" si="16"/>
        <v>0</v>
      </c>
      <c r="M14" s="14">
        <f>L14*'1) HOLD Pro Forma'!$C$45</f>
        <v>0</v>
      </c>
      <c r="N14" s="14">
        <f t="shared" si="17"/>
        <v>0</v>
      </c>
      <c r="O14" s="14">
        <f t="shared" si="18"/>
        <v>0</v>
      </c>
      <c r="P14" s="14">
        <f>O14*'1) HOLD Pro Forma'!$C$47</f>
        <v>0</v>
      </c>
      <c r="Q14" s="14">
        <f>'1) HOLD Pro Forma'!C$12-SUM(H$4:H14)</f>
        <v>0</v>
      </c>
      <c r="R14" s="14">
        <f t="shared" si="0"/>
        <v>0</v>
      </c>
      <c r="S14" s="14">
        <f t="shared" si="9"/>
        <v>0</v>
      </c>
      <c r="T14" s="14">
        <f>IF('1) HOLD Pro Forma'!$D$42&gt;0,'1) HOLD Pro Forma'!$C$41,$T13-'1) HOLD Pro Forma'!$D$42)</f>
        <v>11000</v>
      </c>
      <c r="U14" s="14">
        <f t="shared" si="1"/>
        <v>0</v>
      </c>
      <c r="V14" s="19">
        <f t="shared" si="10"/>
        <v>0</v>
      </c>
      <c r="W14" s="19">
        <f t="shared" si="2"/>
        <v>0</v>
      </c>
      <c r="X14" s="19" t="e">
        <f t="shared" si="11"/>
        <v>#DIV/0!</v>
      </c>
      <c r="Y14" s="19"/>
      <c r="Z14" s="20">
        <f t="shared" si="3"/>
        <v>0</v>
      </c>
      <c r="AA14" s="19">
        <f t="shared" si="12"/>
        <v>0</v>
      </c>
      <c r="AB14" s="14">
        <f t="shared" si="4"/>
        <v>0</v>
      </c>
      <c r="AC14" s="7">
        <f t="shared" ref="AC14:AC30" si="19">AB14/T14</f>
        <v>0</v>
      </c>
    </row>
    <row r="15" spans="1:29" ht="15">
      <c r="A15" s="6">
        <v>12</v>
      </c>
      <c r="B15" s="14">
        <f t="shared" si="13"/>
        <v>0</v>
      </c>
      <c r="C15" s="27">
        <f>'1) HOLD Pro Forma'!$C$46</f>
        <v>3.1E-2</v>
      </c>
      <c r="D15" s="19">
        <f>'1) HOLD Pro Forma'!$C$25</f>
        <v>0.05</v>
      </c>
      <c r="E15" s="14">
        <f t="shared" si="6"/>
        <v>0</v>
      </c>
      <c r="F15" s="14">
        <f t="shared" si="14"/>
        <v>0</v>
      </c>
      <c r="G15" s="14">
        <f t="shared" si="7"/>
        <v>0</v>
      </c>
      <c r="H15" s="14">
        <f>SUMIF('3) Interest Calculations'!$D$5:$D$364,$A15,'3) Interest Calculations'!B$5:B$364)</f>
        <v>0</v>
      </c>
      <c r="I15" s="14">
        <f t="shared" si="15"/>
        <v>0</v>
      </c>
      <c r="J15" s="14">
        <f>SUMIF('3) Interest Calculations'!$D$5:$D$364,$A15,'3) Interest Calculations'!C$5:C$364)</f>
        <v>0</v>
      </c>
      <c r="K15" s="14">
        <f t="shared" si="8"/>
        <v>0</v>
      </c>
      <c r="L15" s="14">
        <f t="shared" si="16"/>
        <v>0</v>
      </c>
      <c r="M15" s="14">
        <f>L15*'1) HOLD Pro Forma'!$C$45</f>
        <v>0</v>
      </c>
      <c r="N15" s="14">
        <f t="shared" si="17"/>
        <v>0</v>
      </c>
      <c r="O15" s="14">
        <f t="shared" si="18"/>
        <v>0</v>
      </c>
      <c r="P15" s="14">
        <f>O15*'1) HOLD Pro Forma'!$C$47</f>
        <v>0</v>
      </c>
      <c r="Q15" s="14">
        <f>'1) HOLD Pro Forma'!C$12-SUM(H$4:H15)</f>
        <v>0</v>
      </c>
      <c r="R15" s="14">
        <f t="shared" si="0"/>
        <v>0</v>
      </c>
      <c r="S15" s="14">
        <f t="shared" si="9"/>
        <v>0</v>
      </c>
      <c r="T15" s="14">
        <f>IF('1) HOLD Pro Forma'!$D$42&gt;0,'1) HOLD Pro Forma'!$C$41,$T14-'1) HOLD Pro Forma'!$D$42)</f>
        <v>11000</v>
      </c>
      <c r="U15" s="14">
        <f t="shared" si="1"/>
        <v>0</v>
      </c>
      <c r="V15" s="19">
        <f t="shared" si="10"/>
        <v>0</v>
      </c>
      <c r="W15" s="19">
        <f t="shared" si="2"/>
        <v>0</v>
      </c>
      <c r="X15" s="19" t="e">
        <f t="shared" si="11"/>
        <v>#DIV/0!</v>
      </c>
      <c r="Y15" s="19"/>
      <c r="Z15" s="20">
        <f t="shared" si="3"/>
        <v>0</v>
      </c>
      <c r="AA15" s="19">
        <f t="shared" si="12"/>
        <v>0</v>
      </c>
      <c r="AB15" s="14">
        <f t="shared" si="4"/>
        <v>0</v>
      </c>
      <c r="AC15" s="7">
        <f t="shared" si="19"/>
        <v>0</v>
      </c>
    </row>
    <row r="16" spans="1:29" ht="15">
      <c r="A16" s="6">
        <v>13</v>
      </c>
      <c r="B16" s="14">
        <f t="shared" si="13"/>
        <v>0</v>
      </c>
      <c r="C16" s="27">
        <f>'1) HOLD Pro Forma'!$C$46</f>
        <v>3.1E-2</v>
      </c>
      <c r="D16" s="19">
        <f>'1) HOLD Pro Forma'!$C$25</f>
        <v>0.05</v>
      </c>
      <c r="E16" s="14">
        <f t="shared" si="6"/>
        <v>0</v>
      </c>
      <c r="F16" s="14">
        <f t="shared" si="14"/>
        <v>0</v>
      </c>
      <c r="G16" s="14">
        <f t="shared" si="7"/>
        <v>0</v>
      </c>
      <c r="H16" s="14">
        <f>SUMIF('3) Interest Calculations'!$D$5:$D$364,$A16,'3) Interest Calculations'!B$5:B$364)</f>
        <v>0</v>
      </c>
      <c r="I16" s="14">
        <f t="shared" si="15"/>
        <v>0</v>
      </c>
      <c r="J16" s="14">
        <f>SUMIF('3) Interest Calculations'!$D$5:$D$364,$A16,'3) Interest Calculations'!C$5:C$364)</f>
        <v>0</v>
      </c>
      <c r="K16" s="14">
        <f t="shared" si="8"/>
        <v>0</v>
      </c>
      <c r="L16" s="14">
        <f t="shared" si="16"/>
        <v>0</v>
      </c>
      <c r="M16" s="14">
        <f>L16*'1) HOLD Pro Forma'!$C$45</f>
        <v>0</v>
      </c>
      <c r="N16" s="14">
        <f t="shared" si="17"/>
        <v>0</v>
      </c>
      <c r="O16" s="14">
        <f t="shared" si="18"/>
        <v>0</v>
      </c>
      <c r="P16" s="14">
        <f>O16*'1) HOLD Pro Forma'!$C$47</f>
        <v>0</v>
      </c>
      <c r="Q16" s="14">
        <f>'1) HOLD Pro Forma'!C$12-SUM(H$4:H16)</f>
        <v>0</v>
      </c>
      <c r="R16" s="14">
        <f t="shared" si="0"/>
        <v>0</v>
      </c>
      <c r="S16" s="14">
        <f t="shared" si="9"/>
        <v>0</v>
      </c>
      <c r="T16" s="14">
        <f>IF('1) HOLD Pro Forma'!$D$42&gt;0,'1) HOLD Pro Forma'!$C$41,$T15-'1) HOLD Pro Forma'!$D$42)</f>
        <v>11000</v>
      </c>
      <c r="U16" s="14">
        <f t="shared" si="1"/>
        <v>0</v>
      </c>
      <c r="V16" s="19">
        <f t="shared" si="10"/>
        <v>0</v>
      </c>
      <c r="W16" s="19">
        <f t="shared" si="2"/>
        <v>0</v>
      </c>
      <c r="X16" s="19" t="e">
        <f t="shared" si="11"/>
        <v>#DIV/0!</v>
      </c>
      <c r="Y16" s="19"/>
      <c r="Z16" s="20">
        <f t="shared" si="3"/>
        <v>0</v>
      </c>
      <c r="AA16" s="19">
        <f t="shared" si="12"/>
        <v>0</v>
      </c>
      <c r="AB16" s="14">
        <f t="shared" si="4"/>
        <v>0</v>
      </c>
      <c r="AC16" s="7">
        <f t="shared" si="19"/>
        <v>0</v>
      </c>
    </row>
    <row r="17" spans="1:29" ht="15">
      <c r="A17" s="6">
        <v>14</v>
      </c>
      <c r="B17" s="14">
        <f t="shared" si="13"/>
        <v>0</v>
      </c>
      <c r="C17" s="27">
        <f>'1) HOLD Pro Forma'!$C$46</f>
        <v>3.1E-2</v>
      </c>
      <c r="D17" s="19">
        <f>'1) HOLD Pro Forma'!$C$25</f>
        <v>0.05</v>
      </c>
      <c r="E17" s="14">
        <f t="shared" si="6"/>
        <v>0</v>
      </c>
      <c r="F17" s="14">
        <f t="shared" si="14"/>
        <v>0</v>
      </c>
      <c r="G17" s="14">
        <f t="shared" si="7"/>
        <v>0</v>
      </c>
      <c r="H17" s="14">
        <f>SUMIF('3) Interest Calculations'!$D$5:$D$364,$A17,'3) Interest Calculations'!B$5:B$364)</f>
        <v>0</v>
      </c>
      <c r="I17" s="14">
        <f t="shared" si="15"/>
        <v>0</v>
      </c>
      <c r="J17" s="14">
        <f>SUMIF('3) Interest Calculations'!$D$5:$D$364,$A17,'3) Interest Calculations'!C$5:C$364)</f>
        <v>0</v>
      </c>
      <c r="K17" s="14">
        <f t="shared" si="8"/>
        <v>0</v>
      </c>
      <c r="L17" s="14">
        <f t="shared" si="16"/>
        <v>0</v>
      </c>
      <c r="M17" s="14">
        <f>L17*'1) HOLD Pro Forma'!$C$45</f>
        <v>0</v>
      </c>
      <c r="N17" s="14">
        <f t="shared" si="17"/>
        <v>0</v>
      </c>
      <c r="O17" s="14">
        <f t="shared" si="18"/>
        <v>0</v>
      </c>
      <c r="P17" s="14">
        <f>O17*'1) HOLD Pro Forma'!$C$47</f>
        <v>0</v>
      </c>
      <c r="Q17" s="14">
        <f>'1) HOLD Pro Forma'!C$12-SUM(H$4:H17)</f>
        <v>0</v>
      </c>
      <c r="R17" s="14">
        <f t="shared" si="0"/>
        <v>0</v>
      </c>
      <c r="S17" s="14">
        <f t="shared" si="9"/>
        <v>0</v>
      </c>
      <c r="T17" s="14">
        <f>IF('1) HOLD Pro Forma'!$D$42&gt;0,'1) HOLD Pro Forma'!$C$41,$T16-'1) HOLD Pro Forma'!$D$42)</f>
        <v>11000</v>
      </c>
      <c r="U17" s="14">
        <f t="shared" si="1"/>
        <v>0</v>
      </c>
      <c r="V17" s="19">
        <f t="shared" si="10"/>
        <v>0</v>
      </c>
      <c r="W17" s="19">
        <f t="shared" si="2"/>
        <v>0</v>
      </c>
      <c r="X17" s="19" t="e">
        <f t="shared" si="11"/>
        <v>#DIV/0!</v>
      </c>
      <c r="Y17" s="19"/>
      <c r="Z17" s="20">
        <f t="shared" si="3"/>
        <v>0</v>
      </c>
      <c r="AA17" s="19">
        <f t="shared" si="12"/>
        <v>0</v>
      </c>
      <c r="AB17" s="14">
        <f t="shared" si="4"/>
        <v>0</v>
      </c>
      <c r="AC17" s="7">
        <f t="shared" si="19"/>
        <v>0</v>
      </c>
    </row>
    <row r="18" spans="1:29" ht="15">
      <c r="A18" s="6">
        <v>15</v>
      </c>
      <c r="B18" s="14">
        <f t="shared" si="13"/>
        <v>0</v>
      </c>
      <c r="C18" s="27">
        <f>'1) HOLD Pro Forma'!$C$46</f>
        <v>3.1E-2</v>
      </c>
      <c r="D18" s="19">
        <f>'1) HOLD Pro Forma'!$C$25</f>
        <v>0.05</v>
      </c>
      <c r="E18" s="14">
        <f t="shared" si="6"/>
        <v>0</v>
      </c>
      <c r="F18" s="14">
        <f t="shared" si="14"/>
        <v>0</v>
      </c>
      <c r="G18" s="14">
        <f t="shared" si="7"/>
        <v>0</v>
      </c>
      <c r="H18" s="14">
        <f>SUMIF('3) Interest Calculations'!$D$5:$D$364,$A18,'3) Interest Calculations'!B$5:B$364)</f>
        <v>0</v>
      </c>
      <c r="I18" s="14">
        <f t="shared" si="15"/>
        <v>0</v>
      </c>
      <c r="J18" s="14">
        <f>SUMIF('3) Interest Calculations'!$D$5:$D$364,$A18,'3) Interest Calculations'!C$5:C$364)</f>
        <v>0</v>
      </c>
      <c r="K18" s="14">
        <f t="shared" si="8"/>
        <v>0</v>
      </c>
      <c r="L18" s="14">
        <f t="shared" si="16"/>
        <v>0</v>
      </c>
      <c r="M18" s="14">
        <f>L18*'1) HOLD Pro Forma'!$C$45</f>
        <v>0</v>
      </c>
      <c r="N18" s="14">
        <f t="shared" si="17"/>
        <v>0</v>
      </c>
      <c r="O18" s="14">
        <f t="shared" si="18"/>
        <v>0</v>
      </c>
      <c r="P18" s="14">
        <f>O18*'1) HOLD Pro Forma'!$C$47</f>
        <v>0</v>
      </c>
      <c r="Q18" s="14">
        <f>'1) HOLD Pro Forma'!C$12-SUM(H$4:H18)</f>
        <v>0</v>
      </c>
      <c r="R18" s="14">
        <f t="shared" si="0"/>
        <v>0</v>
      </c>
      <c r="S18" s="14">
        <f t="shared" si="9"/>
        <v>0</v>
      </c>
      <c r="T18" s="14">
        <f>IF('1) HOLD Pro Forma'!$D$42&gt;0,'1) HOLD Pro Forma'!$C$41,$T17-'1) HOLD Pro Forma'!$D$42)</f>
        <v>11000</v>
      </c>
      <c r="U18" s="14">
        <f t="shared" si="1"/>
        <v>0</v>
      </c>
      <c r="V18" s="19">
        <f t="shared" si="10"/>
        <v>0</v>
      </c>
      <c r="W18" s="19">
        <f t="shared" si="2"/>
        <v>0</v>
      </c>
      <c r="X18" s="19" t="e">
        <f t="shared" si="11"/>
        <v>#DIV/0!</v>
      </c>
      <c r="Y18" s="19"/>
      <c r="Z18" s="20">
        <f t="shared" si="3"/>
        <v>0</v>
      </c>
      <c r="AA18" s="19">
        <f t="shared" si="12"/>
        <v>0</v>
      </c>
      <c r="AB18" s="14">
        <f t="shared" si="4"/>
        <v>0</v>
      </c>
      <c r="AC18" s="7">
        <f t="shared" si="19"/>
        <v>0</v>
      </c>
    </row>
    <row r="19" spans="1:29" ht="15">
      <c r="A19" s="6">
        <v>16</v>
      </c>
      <c r="B19" s="14">
        <f t="shared" si="13"/>
        <v>0</v>
      </c>
      <c r="C19" s="27">
        <f>'1) HOLD Pro Forma'!$C$46</f>
        <v>3.1E-2</v>
      </c>
      <c r="D19" s="19">
        <f>'1) HOLD Pro Forma'!$C$25</f>
        <v>0.05</v>
      </c>
      <c r="E19" s="14">
        <f t="shared" si="6"/>
        <v>0</v>
      </c>
      <c r="F19" s="14">
        <f t="shared" si="14"/>
        <v>0</v>
      </c>
      <c r="G19" s="14">
        <f t="shared" si="7"/>
        <v>0</v>
      </c>
      <c r="H19" s="23">
        <f>IF('1) HOLD Pro Forma'!$C$15&lt;'2) HOLD ROI Analysis'!$A19,0,SUMIF('3) Interest Calculations'!$D$5:$D$364,$A19,'3) Interest Calculations'!B$5:B$364))</f>
        <v>0</v>
      </c>
      <c r="I19" s="23">
        <f t="shared" si="15"/>
        <v>0</v>
      </c>
      <c r="J19" s="23">
        <f>IF('1) HOLD Pro Forma'!$C$15&lt;'2) HOLD ROI Analysis'!$A19,0,SUMIF('3) Interest Calculations'!$D$5:$D$364,$A19,'3) Interest Calculations'!C$5:C$364))</f>
        <v>0</v>
      </c>
      <c r="K19" s="14">
        <f t="shared" si="8"/>
        <v>0</v>
      </c>
      <c r="L19" s="14">
        <f t="shared" si="16"/>
        <v>0</v>
      </c>
      <c r="M19" s="14">
        <f>L19*'1) HOLD Pro Forma'!$C$45</f>
        <v>0</v>
      </c>
      <c r="N19" s="14">
        <f t="shared" si="17"/>
        <v>0</v>
      </c>
      <c r="O19" s="14">
        <f t="shared" si="18"/>
        <v>0</v>
      </c>
      <c r="P19" s="14">
        <f>O19*'1) HOLD Pro Forma'!$C$47</f>
        <v>0</v>
      </c>
      <c r="Q19" s="14">
        <f>'1) HOLD Pro Forma'!C$12-SUM(H$4:H19)</f>
        <v>0</v>
      </c>
      <c r="R19" s="14">
        <f t="shared" si="0"/>
        <v>0</v>
      </c>
      <c r="S19" s="14">
        <f t="shared" si="9"/>
        <v>0</v>
      </c>
      <c r="T19" s="14">
        <f>IF('1) HOLD Pro Forma'!$D$42&gt;0,'1) HOLD Pro Forma'!$C$41,$T18-'1) HOLD Pro Forma'!$D$42)</f>
        <v>11000</v>
      </c>
      <c r="U19" s="14">
        <f t="shared" si="1"/>
        <v>0</v>
      </c>
      <c r="V19" s="19">
        <f t="shared" si="10"/>
        <v>0</v>
      </c>
      <c r="W19" s="19">
        <f t="shared" si="2"/>
        <v>0</v>
      </c>
      <c r="X19" s="19" t="e">
        <f t="shared" si="11"/>
        <v>#DIV/0!</v>
      </c>
      <c r="Y19" s="19"/>
      <c r="Z19" s="20">
        <f t="shared" si="3"/>
        <v>0</v>
      </c>
      <c r="AA19" s="19">
        <f t="shared" si="12"/>
        <v>0</v>
      </c>
      <c r="AB19" s="14">
        <f t="shared" si="4"/>
        <v>0</v>
      </c>
      <c r="AC19" s="7">
        <f t="shared" si="19"/>
        <v>0</v>
      </c>
    </row>
    <row r="20" spans="1:29" ht="15">
      <c r="A20" s="6">
        <v>17</v>
      </c>
      <c r="B20" s="14">
        <f t="shared" si="13"/>
        <v>0</v>
      </c>
      <c r="C20" s="27">
        <f>'1) HOLD Pro Forma'!$C$46</f>
        <v>3.1E-2</v>
      </c>
      <c r="D20" s="19">
        <f>'1) HOLD Pro Forma'!$C$25</f>
        <v>0.05</v>
      </c>
      <c r="E20" s="14">
        <f t="shared" si="6"/>
        <v>0</v>
      </c>
      <c r="F20" s="14">
        <f t="shared" si="14"/>
        <v>0</v>
      </c>
      <c r="G20" s="14">
        <f t="shared" si="7"/>
        <v>0</v>
      </c>
      <c r="H20" s="23">
        <f>IF('1) HOLD Pro Forma'!$C$15&lt;'2) HOLD ROI Analysis'!$A20,0,SUMIF('3) Interest Calculations'!$D$5:$D$364,$A20,'3) Interest Calculations'!B$5:B$364))</f>
        <v>0</v>
      </c>
      <c r="I20" s="23">
        <f t="shared" si="15"/>
        <v>0</v>
      </c>
      <c r="J20" s="23">
        <f>IF('1) HOLD Pro Forma'!$C$15&lt;'2) HOLD ROI Analysis'!$A20,0,SUMIF('3) Interest Calculations'!$D$5:$D$364,$A20,'3) Interest Calculations'!C$5:C$364))</f>
        <v>0</v>
      </c>
      <c r="K20" s="14">
        <f t="shared" si="8"/>
        <v>0</v>
      </c>
      <c r="L20" s="14">
        <f t="shared" si="16"/>
        <v>0</v>
      </c>
      <c r="M20" s="14">
        <f>L20*'1) HOLD Pro Forma'!$C$45</f>
        <v>0</v>
      </c>
      <c r="N20" s="14">
        <f t="shared" si="17"/>
        <v>0</v>
      </c>
      <c r="O20" s="14">
        <f t="shared" si="18"/>
        <v>0</v>
      </c>
      <c r="P20" s="14">
        <f>O20*'1) HOLD Pro Forma'!$C$47</f>
        <v>0</v>
      </c>
      <c r="Q20" s="14">
        <f>'1) HOLD Pro Forma'!C$12-SUM(H$4:H20)</f>
        <v>0</v>
      </c>
      <c r="R20" s="14">
        <f t="shared" si="0"/>
        <v>0</v>
      </c>
      <c r="S20" s="14">
        <f t="shared" si="9"/>
        <v>0</v>
      </c>
      <c r="T20" s="14">
        <f>IF('1) HOLD Pro Forma'!$D$42&gt;0,'1) HOLD Pro Forma'!$C$41,$T19-'1) HOLD Pro Forma'!$D$42)</f>
        <v>11000</v>
      </c>
      <c r="U20" s="14">
        <f t="shared" si="1"/>
        <v>0</v>
      </c>
      <c r="V20" s="19">
        <f t="shared" si="10"/>
        <v>0</v>
      </c>
      <c r="W20" s="19">
        <f t="shared" si="2"/>
        <v>0</v>
      </c>
      <c r="X20" s="19" t="e">
        <f t="shared" si="11"/>
        <v>#DIV/0!</v>
      </c>
      <c r="Y20" s="19"/>
      <c r="Z20" s="20">
        <f t="shared" si="3"/>
        <v>0</v>
      </c>
      <c r="AA20" s="19">
        <f t="shared" si="12"/>
        <v>0</v>
      </c>
      <c r="AB20" s="14">
        <f t="shared" si="4"/>
        <v>0</v>
      </c>
      <c r="AC20" s="7">
        <f t="shared" si="19"/>
        <v>0</v>
      </c>
    </row>
    <row r="21" spans="1:29" ht="15">
      <c r="A21" s="6">
        <v>18</v>
      </c>
      <c r="B21" s="14">
        <f t="shared" si="13"/>
        <v>0</v>
      </c>
      <c r="C21" s="27">
        <f>'1) HOLD Pro Forma'!$C$46</f>
        <v>3.1E-2</v>
      </c>
      <c r="D21" s="19">
        <f>'1) HOLD Pro Forma'!$C$25</f>
        <v>0.05</v>
      </c>
      <c r="E21" s="14">
        <f t="shared" si="6"/>
        <v>0</v>
      </c>
      <c r="F21" s="14">
        <f t="shared" si="14"/>
        <v>0</v>
      </c>
      <c r="G21" s="14">
        <f t="shared" si="7"/>
        <v>0</v>
      </c>
      <c r="H21" s="23">
        <f>IF('1) HOLD Pro Forma'!$C$15&lt;'2) HOLD ROI Analysis'!$A21,0,SUMIF('3) Interest Calculations'!$D$5:$D$364,$A21,'3) Interest Calculations'!B$5:B$364))</f>
        <v>0</v>
      </c>
      <c r="I21" s="23">
        <f t="shared" si="15"/>
        <v>0</v>
      </c>
      <c r="J21" s="23">
        <f>IF('1) HOLD Pro Forma'!$C$15&lt;'2) HOLD ROI Analysis'!$A21,0,SUMIF('3) Interest Calculations'!$D$5:$D$364,$A21,'3) Interest Calculations'!C$5:C$364))</f>
        <v>0</v>
      </c>
      <c r="K21" s="14">
        <f t="shared" si="8"/>
        <v>0</v>
      </c>
      <c r="L21" s="14">
        <f t="shared" si="16"/>
        <v>0</v>
      </c>
      <c r="M21" s="14">
        <f>L21*'1) HOLD Pro Forma'!$C$45</f>
        <v>0</v>
      </c>
      <c r="N21" s="14">
        <f t="shared" si="17"/>
        <v>0</v>
      </c>
      <c r="O21" s="14">
        <f t="shared" si="18"/>
        <v>0</v>
      </c>
      <c r="P21" s="14">
        <f>O21*'1) HOLD Pro Forma'!$C$47</f>
        <v>0</v>
      </c>
      <c r="Q21" s="14">
        <f>'1) HOLD Pro Forma'!C$12-SUM(H$4:H21)</f>
        <v>0</v>
      </c>
      <c r="R21" s="14">
        <f t="shared" si="0"/>
        <v>0</v>
      </c>
      <c r="S21" s="14">
        <f t="shared" si="9"/>
        <v>0</v>
      </c>
      <c r="T21" s="14">
        <f>IF('1) HOLD Pro Forma'!$D$42&gt;0,'1) HOLD Pro Forma'!$C$41,$T20-'1) HOLD Pro Forma'!$D$42)</f>
        <v>11000</v>
      </c>
      <c r="U21" s="14">
        <f t="shared" si="1"/>
        <v>0</v>
      </c>
      <c r="V21" s="19">
        <f t="shared" si="10"/>
        <v>0</v>
      </c>
      <c r="W21" s="19">
        <f t="shared" si="2"/>
        <v>0</v>
      </c>
      <c r="X21" s="19" t="e">
        <f t="shared" si="11"/>
        <v>#DIV/0!</v>
      </c>
      <c r="Y21" s="19"/>
      <c r="Z21" s="20">
        <f t="shared" si="3"/>
        <v>0</v>
      </c>
      <c r="AA21" s="19">
        <f t="shared" si="12"/>
        <v>0</v>
      </c>
      <c r="AB21" s="14">
        <f t="shared" si="4"/>
        <v>0</v>
      </c>
      <c r="AC21" s="7">
        <f t="shared" si="19"/>
        <v>0</v>
      </c>
    </row>
    <row r="22" spans="1:29" ht="15">
      <c r="A22" s="6">
        <v>19</v>
      </c>
      <c r="B22" s="14">
        <f t="shared" si="13"/>
        <v>0</v>
      </c>
      <c r="C22" s="27">
        <f>'1) HOLD Pro Forma'!$C$46</f>
        <v>3.1E-2</v>
      </c>
      <c r="D22" s="19">
        <f>'1) HOLD Pro Forma'!$C$25</f>
        <v>0.05</v>
      </c>
      <c r="E22" s="14">
        <f t="shared" si="6"/>
        <v>0</v>
      </c>
      <c r="F22" s="14">
        <f t="shared" si="14"/>
        <v>0</v>
      </c>
      <c r="G22" s="14">
        <f t="shared" si="7"/>
        <v>0</v>
      </c>
      <c r="H22" s="23">
        <f>IF('1) HOLD Pro Forma'!$C$15&lt;'2) HOLD ROI Analysis'!$A22,0,SUMIF('3) Interest Calculations'!$D$5:$D$364,$A22,'3) Interest Calculations'!B$5:B$364))</f>
        <v>0</v>
      </c>
      <c r="I22" s="23">
        <f t="shared" si="15"/>
        <v>0</v>
      </c>
      <c r="J22" s="23">
        <f>IF('1) HOLD Pro Forma'!$C$15&lt;'2) HOLD ROI Analysis'!$A22,0,SUMIF('3) Interest Calculations'!$D$5:$D$364,$A22,'3) Interest Calculations'!C$5:C$364))</f>
        <v>0</v>
      </c>
      <c r="K22" s="14">
        <f t="shared" si="8"/>
        <v>0</v>
      </c>
      <c r="L22" s="14">
        <f t="shared" si="16"/>
        <v>0</v>
      </c>
      <c r="M22" s="14">
        <f>L22*'1) HOLD Pro Forma'!$C$45</f>
        <v>0</v>
      </c>
      <c r="N22" s="14">
        <f t="shared" si="17"/>
        <v>0</v>
      </c>
      <c r="O22" s="14">
        <f t="shared" si="18"/>
        <v>0</v>
      </c>
      <c r="P22" s="14">
        <f>O22*'1) HOLD Pro Forma'!$C$47</f>
        <v>0</v>
      </c>
      <c r="Q22" s="14">
        <f>'1) HOLD Pro Forma'!C$12-SUM(H$4:H22)</f>
        <v>0</v>
      </c>
      <c r="R22" s="14">
        <f t="shared" si="0"/>
        <v>0</v>
      </c>
      <c r="S22" s="14">
        <f t="shared" si="9"/>
        <v>0</v>
      </c>
      <c r="T22" s="14">
        <f>IF('1) HOLD Pro Forma'!$D$42&gt;0,'1) HOLD Pro Forma'!$C$41,$T21-'1) HOLD Pro Forma'!$D$42)</f>
        <v>11000</v>
      </c>
      <c r="U22" s="14">
        <f t="shared" si="1"/>
        <v>0</v>
      </c>
      <c r="V22" s="19">
        <f t="shared" si="10"/>
        <v>0</v>
      </c>
      <c r="W22" s="19">
        <f t="shared" si="2"/>
        <v>0</v>
      </c>
      <c r="X22" s="19" t="e">
        <f t="shared" si="11"/>
        <v>#DIV/0!</v>
      </c>
      <c r="Y22" s="19"/>
      <c r="Z22" s="20">
        <f t="shared" si="3"/>
        <v>0</v>
      </c>
      <c r="AA22" s="19">
        <f t="shared" si="12"/>
        <v>0</v>
      </c>
      <c r="AB22" s="14">
        <f t="shared" si="4"/>
        <v>0</v>
      </c>
      <c r="AC22" s="7">
        <f t="shared" si="19"/>
        <v>0</v>
      </c>
    </row>
    <row r="23" spans="1:29" ht="15">
      <c r="A23" s="6">
        <v>20</v>
      </c>
      <c r="B23" s="14">
        <f t="shared" si="13"/>
        <v>0</v>
      </c>
      <c r="C23" s="27">
        <f>'1) HOLD Pro Forma'!$C$46</f>
        <v>3.1E-2</v>
      </c>
      <c r="D23" s="19">
        <f>'1) HOLD Pro Forma'!$C$25</f>
        <v>0.05</v>
      </c>
      <c r="E23" s="14">
        <f t="shared" si="6"/>
        <v>0</v>
      </c>
      <c r="F23" s="14">
        <f t="shared" si="14"/>
        <v>0</v>
      </c>
      <c r="G23" s="14">
        <f t="shared" si="7"/>
        <v>0</v>
      </c>
      <c r="H23" s="23">
        <f>IF('1) HOLD Pro Forma'!$C$15&lt;'2) HOLD ROI Analysis'!$A23,0,SUMIF('3) Interest Calculations'!$D$5:$D$364,$A23,'3) Interest Calculations'!B$5:B$364))</f>
        <v>0</v>
      </c>
      <c r="I23" s="23">
        <f t="shared" si="15"/>
        <v>0</v>
      </c>
      <c r="J23" s="23">
        <f>IF('1) HOLD Pro Forma'!$C$15&lt;'2) HOLD ROI Analysis'!$A23,0,SUMIF('3) Interest Calculations'!$D$5:$D$364,$A23,'3) Interest Calculations'!C$5:C$364))</f>
        <v>0</v>
      </c>
      <c r="K23" s="14">
        <f t="shared" si="8"/>
        <v>0</v>
      </c>
      <c r="L23" s="14">
        <f t="shared" si="16"/>
        <v>0</v>
      </c>
      <c r="M23" s="14">
        <f>L23*'1) HOLD Pro Forma'!$C$45</f>
        <v>0</v>
      </c>
      <c r="N23" s="14">
        <f t="shared" si="17"/>
        <v>0</v>
      </c>
      <c r="O23" s="14">
        <f t="shared" si="18"/>
        <v>0</v>
      </c>
      <c r="P23" s="14">
        <f>O23*'1) HOLD Pro Forma'!$C$47</f>
        <v>0</v>
      </c>
      <c r="Q23" s="14">
        <f>'1) HOLD Pro Forma'!C$12-SUM(H$4:H23)</f>
        <v>0</v>
      </c>
      <c r="R23" s="14">
        <f t="shared" si="0"/>
        <v>0</v>
      </c>
      <c r="S23" s="14">
        <f t="shared" si="9"/>
        <v>0</v>
      </c>
      <c r="T23" s="14">
        <f>IF('1) HOLD Pro Forma'!$D$42&gt;0,'1) HOLD Pro Forma'!$C$41,$T22-'1) HOLD Pro Forma'!$D$42)</f>
        <v>11000</v>
      </c>
      <c r="U23" s="14">
        <f t="shared" si="1"/>
        <v>0</v>
      </c>
      <c r="V23" s="19">
        <f t="shared" si="10"/>
        <v>0</v>
      </c>
      <c r="W23" s="19">
        <f t="shared" si="2"/>
        <v>0</v>
      </c>
      <c r="X23" s="19" t="e">
        <f t="shared" si="11"/>
        <v>#DIV/0!</v>
      </c>
      <c r="Y23" s="19"/>
      <c r="Z23" s="20">
        <f t="shared" si="3"/>
        <v>0</v>
      </c>
      <c r="AA23" s="19">
        <f t="shared" si="12"/>
        <v>0</v>
      </c>
      <c r="AB23" s="14">
        <f t="shared" si="4"/>
        <v>0</v>
      </c>
      <c r="AC23" s="7">
        <f t="shared" si="19"/>
        <v>0</v>
      </c>
    </row>
    <row r="24" spans="1:29" ht="15">
      <c r="A24" s="6">
        <v>21</v>
      </c>
      <c r="B24" s="14">
        <f t="shared" si="13"/>
        <v>0</v>
      </c>
      <c r="C24" s="27">
        <f>'1) HOLD Pro Forma'!$C$46</f>
        <v>3.1E-2</v>
      </c>
      <c r="D24" s="19">
        <f>'1) HOLD Pro Forma'!$C$25</f>
        <v>0.05</v>
      </c>
      <c r="E24" s="14">
        <f t="shared" si="6"/>
        <v>0</v>
      </c>
      <c r="F24" s="14">
        <f t="shared" si="14"/>
        <v>0</v>
      </c>
      <c r="G24" s="14">
        <f t="shared" si="7"/>
        <v>0</v>
      </c>
      <c r="H24" s="23">
        <f>IF('1) HOLD Pro Forma'!$C$15&lt;'2) HOLD ROI Analysis'!$A24,0,SUMIF('3) Interest Calculations'!$D$5:$D$364,$A24,'3) Interest Calculations'!B$5:B$364))</f>
        <v>0</v>
      </c>
      <c r="I24" s="23">
        <f t="shared" si="15"/>
        <v>0</v>
      </c>
      <c r="J24" s="23">
        <f>IF('1) HOLD Pro Forma'!$C$15&lt;'2) HOLD ROI Analysis'!$A24,0,SUMIF('3) Interest Calculations'!$D$5:$D$364,$A24,'3) Interest Calculations'!C$5:C$364))</f>
        <v>0</v>
      </c>
      <c r="K24" s="14">
        <f t="shared" si="8"/>
        <v>0</v>
      </c>
      <c r="L24" s="14">
        <f t="shared" si="16"/>
        <v>0</v>
      </c>
      <c r="M24" s="14">
        <f>L24*'1) HOLD Pro Forma'!$C$45</f>
        <v>0</v>
      </c>
      <c r="N24" s="14">
        <f t="shared" si="17"/>
        <v>0</v>
      </c>
      <c r="O24" s="14">
        <f t="shared" si="18"/>
        <v>0</v>
      </c>
      <c r="P24" s="14">
        <f>O24*'1) HOLD Pro Forma'!$C$47</f>
        <v>0</v>
      </c>
      <c r="Q24" s="14">
        <f>'1) HOLD Pro Forma'!C$12-SUM(H$4:H24)</f>
        <v>0</v>
      </c>
      <c r="R24" s="14">
        <f t="shared" si="0"/>
        <v>0</v>
      </c>
      <c r="S24" s="14">
        <f t="shared" si="9"/>
        <v>0</v>
      </c>
      <c r="T24" s="14">
        <f>IF('1) HOLD Pro Forma'!$D$42&gt;0,'1) HOLD Pro Forma'!$C$41,$T23-'1) HOLD Pro Forma'!$D$42)</f>
        <v>11000</v>
      </c>
      <c r="U24" s="14">
        <f t="shared" si="1"/>
        <v>0</v>
      </c>
      <c r="V24" s="19">
        <f t="shared" si="10"/>
        <v>0</v>
      </c>
      <c r="W24" s="19">
        <f t="shared" si="2"/>
        <v>0</v>
      </c>
      <c r="X24" s="19" t="e">
        <f t="shared" si="11"/>
        <v>#DIV/0!</v>
      </c>
      <c r="Y24" s="19"/>
      <c r="Z24" s="20">
        <f t="shared" si="3"/>
        <v>0</v>
      </c>
      <c r="AA24" s="19">
        <f t="shared" si="12"/>
        <v>0</v>
      </c>
      <c r="AB24" s="14">
        <f t="shared" si="4"/>
        <v>0</v>
      </c>
      <c r="AC24" s="7">
        <f t="shared" si="19"/>
        <v>0</v>
      </c>
    </row>
    <row r="25" spans="1:29" ht="15">
      <c r="A25" s="6">
        <v>22</v>
      </c>
      <c r="B25" s="14">
        <f t="shared" si="13"/>
        <v>0</v>
      </c>
      <c r="C25" s="27">
        <f>'1) HOLD Pro Forma'!$C$46</f>
        <v>3.1E-2</v>
      </c>
      <c r="D25" s="19">
        <f>'1) HOLD Pro Forma'!$C$25</f>
        <v>0.05</v>
      </c>
      <c r="E25" s="14">
        <f t="shared" si="6"/>
        <v>0</v>
      </c>
      <c r="F25" s="14">
        <f t="shared" si="14"/>
        <v>0</v>
      </c>
      <c r="G25" s="14">
        <f t="shared" si="7"/>
        <v>0</v>
      </c>
      <c r="H25" s="23">
        <f>IF('1) HOLD Pro Forma'!$C$15&lt;'2) HOLD ROI Analysis'!$A25,0,SUMIF('3) Interest Calculations'!$D$5:$D$364,$A25,'3) Interest Calculations'!B$5:B$364))</f>
        <v>0</v>
      </c>
      <c r="I25" s="23">
        <f t="shared" si="15"/>
        <v>0</v>
      </c>
      <c r="J25" s="23">
        <f>IF('1) HOLD Pro Forma'!$C$15&lt;'2) HOLD ROI Analysis'!$A25,0,SUMIF('3) Interest Calculations'!$D$5:$D$364,$A25,'3) Interest Calculations'!C$5:C$364))</f>
        <v>0</v>
      </c>
      <c r="K25" s="14">
        <f t="shared" si="8"/>
        <v>0</v>
      </c>
      <c r="L25" s="14">
        <f t="shared" si="16"/>
        <v>0</v>
      </c>
      <c r="M25" s="14">
        <f>L25*'1) HOLD Pro Forma'!$C$45</f>
        <v>0</v>
      </c>
      <c r="N25" s="14">
        <f t="shared" si="17"/>
        <v>0</v>
      </c>
      <c r="O25" s="14">
        <f t="shared" si="18"/>
        <v>0</v>
      </c>
      <c r="P25" s="14">
        <f>O25*'1) HOLD Pro Forma'!$C$47</f>
        <v>0</v>
      </c>
      <c r="Q25" s="14">
        <f>'1) HOLD Pro Forma'!C$12-SUM(H$4:H25)</f>
        <v>0</v>
      </c>
      <c r="R25" s="14">
        <f t="shared" si="0"/>
        <v>0</v>
      </c>
      <c r="S25" s="14">
        <f t="shared" si="9"/>
        <v>0</v>
      </c>
      <c r="T25" s="14">
        <f>IF('1) HOLD Pro Forma'!$D$42&gt;0,'1) HOLD Pro Forma'!$C$41,$T24-'1) HOLD Pro Forma'!$D$42)</f>
        <v>11000</v>
      </c>
      <c r="U25" s="14">
        <f t="shared" si="1"/>
        <v>0</v>
      </c>
      <c r="V25" s="19">
        <f t="shared" si="10"/>
        <v>0</v>
      </c>
      <c r="W25" s="19">
        <f t="shared" si="2"/>
        <v>0</v>
      </c>
      <c r="X25" s="19" t="e">
        <f t="shared" si="11"/>
        <v>#DIV/0!</v>
      </c>
      <c r="Y25" s="19"/>
      <c r="Z25" s="20">
        <f t="shared" si="3"/>
        <v>0</v>
      </c>
      <c r="AA25" s="19">
        <f t="shared" si="12"/>
        <v>0</v>
      </c>
      <c r="AB25" s="14">
        <f t="shared" si="4"/>
        <v>0</v>
      </c>
      <c r="AC25" s="7">
        <f t="shared" si="19"/>
        <v>0</v>
      </c>
    </row>
    <row r="26" spans="1:29" ht="15">
      <c r="A26" s="6">
        <v>23</v>
      </c>
      <c r="B26" s="14">
        <f t="shared" si="13"/>
        <v>0</v>
      </c>
      <c r="C26" s="27">
        <f>'1) HOLD Pro Forma'!$C$46</f>
        <v>3.1E-2</v>
      </c>
      <c r="D26" s="19">
        <f>'1) HOLD Pro Forma'!$C$25</f>
        <v>0.05</v>
      </c>
      <c r="E26" s="14">
        <f t="shared" si="6"/>
        <v>0</v>
      </c>
      <c r="F26" s="14">
        <f t="shared" si="14"/>
        <v>0</v>
      </c>
      <c r="G26" s="14">
        <f t="shared" si="7"/>
        <v>0</v>
      </c>
      <c r="H26" s="23">
        <f>IF('1) HOLD Pro Forma'!$C$15&lt;'2) HOLD ROI Analysis'!$A26,0,SUMIF('3) Interest Calculations'!$D$5:$D$364,$A26,'3) Interest Calculations'!B$5:B$364))</f>
        <v>0</v>
      </c>
      <c r="I26" s="23">
        <f t="shared" si="15"/>
        <v>0</v>
      </c>
      <c r="J26" s="23">
        <f>IF('1) HOLD Pro Forma'!$C$15&lt;'2) HOLD ROI Analysis'!$A26,0,SUMIF('3) Interest Calculations'!$D$5:$D$364,$A26,'3) Interest Calculations'!C$5:C$364))</f>
        <v>0</v>
      </c>
      <c r="K26" s="14">
        <f t="shared" si="8"/>
        <v>0</v>
      </c>
      <c r="L26" s="14">
        <f t="shared" si="16"/>
        <v>0</v>
      </c>
      <c r="M26" s="14">
        <f>L26*'1) HOLD Pro Forma'!$C$45</f>
        <v>0</v>
      </c>
      <c r="N26" s="14">
        <f t="shared" si="17"/>
        <v>0</v>
      </c>
      <c r="O26" s="14">
        <f t="shared" si="18"/>
        <v>0</v>
      </c>
      <c r="P26" s="14">
        <f>O26*'1) HOLD Pro Forma'!$C$47</f>
        <v>0</v>
      </c>
      <c r="Q26" s="14">
        <f>'1) HOLD Pro Forma'!C$12-SUM(H$4:H26)</f>
        <v>0</v>
      </c>
      <c r="R26" s="14">
        <f t="shared" si="0"/>
        <v>0</v>
      </c>
      <c r="S26" s="14">
        <f t="shared" si="9"/>
        <v>0</v>
      </c>
      <c r="T26" s="14">
        <f>IF('1) HOLD Pro Forma'!$D$42&gt;0,'1) HOLD Pro Forma'!$C$41,$T25-'1) HOLD Pro Forma'!$D$42)</f>
        <v>11000</v>
      </c>
      <c r="U26" s="14">
        <f t="shared" si="1"/>
        <v>0</v>
      </c>
      <c r="V26" s="19">
        <f t="shared" si="10"/>
        <v>0</v>
      </c>
      <c r="W26" s="19">
        <f t="shared" si="2"/>
        <v>0</v>
      </c>
      <c r="X26" s="19" t="e">
        <f t="shared" si="11"/>
        <v>#DIV/0!</v>
      </c>
      <c r="Y26" s="19"/>
      <c r="Z26" s="20">
        <f t="shared" si="3"/>
        <v>0</v>
      </c>
      <c r="AA26" s="19">
        <f t="shared" si="12"/>
        <v>0</v>
      </c>
      <c r="AB26" s="14">
        <f t="shared" si="4"/>
        <v>0</v>
      </c>
      <c r="AC26" s="7">
        <f t="shared" si="19"/>
        <v>0</v>
      </c>
    </row>
    <row r="27" spans="1:29" ht="15">
      <c r="A27" s="6">
        <v>24</v>
      </c>
      <c r="B27" s="14">
        <f t="shared" si="13"/>
        <v>0</v>
      </c>
      <c r="C27" s="27">
        <f>'1) HOLD Pro Forma'!$C$46</f>
        <v>3.1E-2</v>
      </c>
      <c r="D27" s="19">
        <f>'1) HOLD Pro Forma'!$C$25</f>
        <v>0.05</v>
      </c>
      <c r="E27" s="14">
        <f t="shared" si="6"/>
        <v>0</v>
      </c>
      <c r="F27" s="14">
        <f t="shared" si="14"/>
        <v>0</v>
      </c>
      <c r="G27" s="14">
        <f t="shared" si="7"/>
        <v>0</v>
      </c>
      <c r="H27" s="23">
        <f>IF('1) HOLD Pro Forma'!$C$15&lt;'2) HOLD ROI Analysis'!$A27,0,SUMIF('3) Interest Calculations'!$D$5:$D$364,$A27,'3) Interest Calculations'!B$5:B$364))</f>
        <v>0</v>
      </c>
      <c r="I27" s="23">
        <f t="shared" si="15"/>
        <v>0</v>
      </c>
      <c r="J27" s="23">
        <f>IF('1) HOLD Pro Forma'!$C$15&lt;'2) HOLD ROI Analysis'!$A27,0,SUMIF('3) Interest Calculations'!$D$5:$D$364,$A27,'3) Interest Calculations'!C$5:C$364))</f>
        <v>0</v>
      </c>
      <c r="K27" s="14">
        <f t="shared" si="8"/>
        <v>0</v>
      </c>
      <c r="L27" s="14">
        <f t="shared" si="16"/>
        <v>0</v>
      </c>
      <c r="M27" s="14">
        <f>L27*'1) HOLD Pro Forma'!$C$45</f>
        <v>0</v>
      </c>
      <c r="N27" s="14">
        <f t="shared" si="17"/>
        <v>0</v>
      </c>
      <c r="O27" s="14">
        <f t="shared" si="18"/>
        <v>0</v>
      </c>
      <c r="P27" s="14">
        <f>O27*'1) HOLD Pro Forma'!$C$47</f>
        <v>0</v>
      </c>
      <c r="Q27" s="14">
        <f>'1) HOLD Pro Forma'!C$12-SUM(H$4:H27)</f>
        <v>0</v>
      </c>
      <c r="R27" s="14">
        <f t="shared" si="0"/>
        <v>0</v>
      </c>
      <c r="S27" s="14">
        <f t="shared" si="9"/>
        <v>0</v>
      </c>
      <c r="T27" s="14">
        <f>IF('1) HOLD Pro Forma'!$D$42&gt;0,'1) HOLD Pro Forma'!$C$41,$T26-'1) HOLD Pro Forma'!$D$42)</f>
        <v>11000</v>
      </c>
      <c r="U27" s="14">
        <f t="shared" si="1"/>
        <v>0</v>
      </c>
      <c r="V27" s="19">
        <f t="shared" si="10"/>
        <v>0</v>
      </c>
      <c r="W27" s="19">
        <f t="shared" si="2"/>
        <v>0</v>
      </c>
      <c r="X27" s="19" t="e">
        <f t="shared" si="11"/>
        <v>#DIV/0!</v>
      </c>
      <c r="Y27" s="19"/>
      <c r="Z27" s="20">
        <f t="shared" si="3"/>
        <v>0</v>
      </c>
      <c r="AA27" s="19">
        <f t="shared" si="12"/>
        <v>0</v>
      </c>
      <c r="AB27" s="14">
        <f t="shared" si="4"/>
        <v>0</v>
      </c>
      <c r="AC27" s="7">
        <f t="shared" si="19"/>
        <v>0</v>
      </c>
    </row>
    <row r="28" spans="1:29" ht="15">
      <c r="A28" s="6">
        <v>25</v>
      </c>
      <c r="B28" s="14">
        <f t="shared" si="13"/>
        <v>0</v>
      </c>
      <c r="C28" s="27">
        <f>'1) HOLD Pro Forma'!$C$46</f>
        <v>3.1E-2</v>
      </c>
      <c r="D28" s="19">
        <f>'1) HOLD Pro Forma'!$C$25</f>
        <v>0.05</v>
      </c>
      <c r="E28" s="14">
        <f t="shared" si="6"/>
        <v>0</v>
      </c>
      <c r="F28" s="14">
        <f t="shared" si="14"/>
        <v>0</v>
      </c>
      <c r="G28" s="14">
        <f t="shared" si="7"/>
        <v>0</v>
      </c>
      <c r="H28" s="23">
        <f>IF('1) HOLD Pro Forma'!$C$15&lt;'2) HOLD ROI Analysis'!$A28,0,SUMIF('3) Interest Calculations'!$D$5:$D$364,$A28,'3) Interest Calculations'!B$5:B$364))</f>
        <v>0</v>
      </c>
      <c r="I28" s="23">
        <f t="shared" si="15"/>
        <v>0</v>
      </c>
      <c r="J28" s="23">
        <f>IF('1) HOLD Pro Forma'!$C$15&lt;'2) HOLD ROI Analysis'!$A28,0,SUMIF('3) Interest Calculations'!$D$5:$D$364,$A28,'3) Interest Calculations'!C$5:C$364))</f>
        <v>0</v>
      </c>
      <c r="K28" s="14">
        <f t="shared" si="8"/>
        <v>0</v>
      </c>
      <c r="L28" s="14">
        <f t="shared" si="16"/>
        <v>0</v>
      </c>
      <c r="M28" s="14">
        <f>L28*'1) HOLD Pro Forma'!$C$45</f>
        <v>0</v>
      </c>
      <c r="N28" s="14">
        <f t="shared" si="17"/>
        <v>0</v>
      </c>
      <c r="O28" s="14">
        <f t="shared" si="18"/>
        <v>0</v>
      </c>
      <c r="P28" s="14">
        <f>O28*'1) HOLD Pro Forma'!$C$47</f>
        <v>0</v>
      </c>
      <c r="Q28" s="14">
        <f>'1) HOLD Pro Forma'!C$12-SUM(H$4:H28)</f>
        <v>0</v>
      </c>
      <c r="R28" s="14">
        <f t="shared" si="0"/>
        <v>0</v>
      </c>
      <c r="S28" s="14">
        <f t="shared" si="9"/>
        <v>0</v>
      </c>
      <c r="T28" s="14">
        <f>IF('1) HOLD Pro Forma'!$D$42&gt;0,'1) HOLD Pro Forma'!$C$41,$T27-'1) HOLD Pro Forma'!$D$42)</f>
        <v>11000</v>
      </c>
      <c r="U28" s="14">
        <f t="shared" si="1"/>
        <v>0</v>
      </c>
      <c r="V28" s="19">
        <f t="shared" si="10"/>
        <v>0</v>
      </c>
      <c r="W28" s="19">
        <f t="shared" si="2"/>
        <v>0</v>
      </c>
      <c r="X28" s="19" t="e">
        <f t="shared" si="11"/>
        <v>#DIV/0!</v>
      </c>
      <c r="Y28" s="19"/>
      <c r="Z28" s="20">
        <f t="shared" si="3"/>
        <v>0</v>
      </c>
      <c r="AA28" s="19">
        <f t="shared" si="12"/>
        <v>0</v>
      </c>
      <c r="AB28" s="14">
        <f t="shared" si="4"/>
        <v>0</v>
      </c>
      <c r="AC28" s="7">
        <f t="shared" si="19"/>
        <v>0</v>
      </c>
    </row>
    <row r="29" spans="1:29" ht="15">
      <c r="A29" s="6">
        <v>26</v>
      </c>
      <c r="B29" s="14">
        <f t="shared" si="13"/>
        <v>0</v>
      </c>
      <c r="C29" s="27">
        <f>'1) HOLD Pro Forma'!$C$46</f>
        <v>3.1E-2</v>
      </c>
      <c r="D29" s="19">
        <f>'1) HOLD Pro Forma'!$C$25</f>
        <v>0.05</v>
      </c>
      <c r="E29" s="14">
        <f t="shared" si="6"/>
        <v>0</v>
      </c>
      <c r="F29" s="14">
        <f t="shared" si="14"/>
        <v>0</v>
      </c>
      <c r="G29" s="14">
        <f t="shared" si="7"/>
        <v>0</v>
      </c>
      <c r="H29" s="23">
        <f>IF('1) HOLD Pro Forma'!$C$15&lt;'2) HOLD ROI Analysis'!$A29,0,SUMIF('3) Interest Calculations'!$D$5:$D$364,$A29,'3) Interest Calculations'!B$5:B$364))</f>
        <v>0</v>
      </c>
      <c r="I29" s="23">
        <f t="shared" si="15"/>
        <v>0</v>
      </c>
      <c r="J29" s="23">
        <f>IF('1) HOLD Pro Forma'!$C$15&lt;'2) HOLD ROI Analysis'!$A29,0,SUMIF('3) Interest Calculations'!$D$5:$D$364,$A29,'3) Interest Calculations'!C$5:C$364))</f>
        <v>0</v>
      </c>
      <c r="K29" s="14">
        <f t="shared" si="8"/>
        <v>0</v>
      </c>
      <c r="L29" s="14">
        <f t="shared" si="16"/>
        <v>0</v>
      </c>
      <c r="M29" s="14">
        <f>L29*'1) HOLD Pro Forma'!$C$45</f>
        <v>0</v>
      </c>
      <c r="N29" s="14">
        <f t="shared" si="17"/>
        <v>0</v>
      </c>
      <c r="O29" s="14">
        <f t="shared" si="18"/>
        <v>0</v>
      </c>
      <c r="P29" s="14">
        <f>O29*'1) HOLD Pro Forma'!$C$47</f>
        <v>0</v>
      </c>
      <c r="Q29" s="14">
        <f>'1) HOLD Pro Forma'!C$12-SUM(H$4:H29)</f>
        <v>0</v>
      </c>
      <c r="R29" s="14">
        <f t="shared" si="0"/>
        <v>0</v>
      </c>
      <c r="S29" s="14">
        <f t="shared" si="9"/>
        <v>0</v>
      </c>
      <c r="T29" s="14">
        <f>IF('1) HOLD Pro Forma'!$D$42&gt;0,'1) HOLD Pro Forma'!$C$41,$T28-'1) HOLD Pro Forma'!$D$42)</f>
        <v>11000</v>
      </c>
      <c r="U29" s="14">
        <f t="shared" si="1"/>
        <v>0</v>
      </c>
      <c r="V29" s="19">
        <f t="shared" si="10"/>
        <v>0</v>
      </c>
      <c r="W29" s="19">
        <f t="shared" si="2"/>
        <v>0</v>
      </c>
      <c r="X29" s="19" t="e">
        <f t="shared" si="11"/>
        <v>#DIV/0!</v>
      </c>
      <c r="Y29" s="19"/>
      <c r="Z29" s="20">
        <f t="shared" si="3"/>
        <v>0</v>
      </c>
      <c r="AA29" s="19">
        <f t="shared" si="12"/>
        <v>0</v>
      </c>
      <c r="AB29" s="14">
        <f t="shared" si="4"/>
        <v>0</v>
      </c>
      <c r="AC29" s="7">
        <f t="shared" si="19"/>
        <v>0</v>
      </c>
    </row>
    <row r="30" spans="1:29" ht="15">
      <c r="A30" s="6">
        <v>27</v>
      </c>
      <c r="B30" s="14">
        <f t="shared" si="13"/>
        <v>0</v>
      </c>
      <c r="C30" s="27">
        <f>'1) HOLD Pro Forma'!$C$46</f>
        <v>3.1E-2</v>
      </c>
      <c r="D30" s="19">
        <f>'1) HOLD Pro Forma'!$C$25</f>
        <v>0.05</v>
      </c>
      <c r="E30" s="14">
        <f t="shared" si="6"/>
        <v>0</v>
      </c>
      <c r="F30" s="14">
        <f t="shared" si="14"/>
        <v>0</v>
      </c>
      <c r="G30" s="14">
        <f t="shared" si="7"/>
        <v>0</v>
      </c>
      <c r="H30" s="23">
        <f>IF('1) HOLD Pro Forma'!$C$15&lt;'2) HOLD ROI Analysis'!$A30,0,SUMIF('3) Interest Calculations'!$D$5:$D$364,$A30,'3) Interest Calculations'!B$5:B$364))</f>
        <v>0</v>
      </c>
      <c r="I30" s="23">
        <f t="shared" si="15"/>
        <v>0</v>
      </c>
      <c r="J30" s="23">
        <f>IF('1) HOLD Pro Forma'!$C$15&lt;'2) HOLD ROI Analysis'!$A30,0,SUMIF('3) Interest Calculations'!$D$5:$D$364,$A30,'3) Interest Calculations'!C$5:C$364))</f>
        <v>0</v>
      </c>
      <c r="K30" s="14">
        <f t="shared" si="8"/>
        <v>0</v>
      </c>
      <c r="L30" s="14">
        <f t="shared" si="16"/>
        <v>0</v>
      </c>
      <c r="M30" s="14">
        <f>L30*'1) HOLD Pro Forma'!$C$45</f>
        <v>0</v>
      </c>
      <c r="N30" s="14">
        <f t="shared" si="17"/>
        <v>0</v>
      </c>
      <c r="O30" s="14">
        <f t="shared" si="18"/>
        <v>0</v>
      </c>
      <c r="P30" s="14">
        <f>O30*'1) HOLD Pro Forma'!$C$47</f>
        <v>0</v>
      </c>
      <c r="Q30" s="14">
        <f>'1) HOLD Pro Forma'!C$12-SUM(H$4:H30)</f>
        <v>0</v>
      </c>
      <c r="R30" s="14">
        <f t="shared" si="0"/>
        <v>0</v>
      </c>
      <c r="S30" s="14">
        <f t="shared" si="9"/>
        <v>0</v>
      </c>
      <c r="T30" s="14">
        <f>IF('1) HOLD Pro Forma'!$D$42&gt;0,'1) HOLD Pro Forma'!$C$41,$T29-'1) HOLD Pro Forma'!$D$42)</f>
        <v>11000</v>
      </c>
      <c r="U30" s="14">
        <f t="shared" si="1"/>
        <v>0</v>
      </c>
      <c r="V30" s="19">
        <f t="shared" si="10"/>
        <v>0</v>
      </c>
      <c r="W30" s="19">
        <f t="shared" si="2"/>
        <v>0</v>
      </c>
      <c r="X30" s="19" t="e">
        <f t="shared" si="11"/>
        <v>#DIV/0!</v>
      </c>
      <c r="Y30" s="19"/>
      <c r="Z30" s="20">
        <f t="shared" si="3"/>
        <v>0</v>
      </c>
      <c r="AA30" s="19">
        <f t="shared" si="12"/>
        <v>0</v>
      </c>
      <c r="AB30" s="14">
        <f t="shared" si="4"/>
        <v>0</v>
      </c>
      <c r="AC30" s="7">
        <f t="shared" si="19"/>
        <v>0</v>
      </c>
    </row>
    <row r="31" spans="1:29" ht="15">
      <c r="A31" s="6">
        <v>28</v>
      </c>
      <c r="B31" s="14">
        <f t="shared" si="13"/>
        <v>0</v>
      </c>
      <c r="C31" s="27">
        <f>'1) HOLD Pro Forma'!$C$46</f>
        <v>3.1E-2</v>
      </c>
      <c r="D31" s="19">
        <f>'1) HOLD Pro Forma'!$C$25</f>
        <v>0.05</v>
      </c>
      <c r="E31" s="14">
        <f t="shared" si="6"/>
        <v>0</v>
      </c>
      <c r="F31" s="14">
        <f t="shared" si="14"/>
        <v>0</v>
      </c>
      <c r="G31" s="14">
        <f t="shared" si="7"/>
        <v>0</v>
      </c>
      <c r="H31" s="23">
        <f>IF('1) HOLD Pro Forma'!$C$15&lt;'2) HOLD ROI Analysis'!$A31,0,SUMIF('3) Interest Calculations'!$D$5:$D$364,$A31,'3) Interest Calculations'!B$5:B$364))</f>
        <v>0</v>
      </c>
      <c r="I31" s="23">
        <f t="shared" si="15"/>
        <v>0</v>
      </c>
      <c r="J31" s="23">
        <f>IF('1) HOLD Pro Forma'!$C$15&lt;'2) HOLD ROI Analysis'!$A31,0,SUMIF('3) Interest Calculations'!$D$5:$D$364,$A31,'3) Interest Calculations'!C$5:C$364))</f>
        <v>0</v>
      </c>
      <c r="K31" s="14">
        <f t="shared" si="8"/>
        <v>0</v>
      </c>
      <c r="L31" s="14">
        <f t="shared" si="16"/>
        <v>0</v>
      </c>
      <c r="M31" s="14">
        <f>L31*'1) HOLD Pro Forma'!$C$45</f>
        <v>0</v>
      </c>
      <c r="N31" s="14">
        <f t="shared" si="17"/>
        <v>0</v>
      </c>
      <c r="O31" s="14">
        <f t="shared" si="18"/>
        <v>0</v>
      </c>
      <c r="P31" s="14">
        <f>O31*'1) HOLD Pro Forma'!$C$47</f>
        <v>0</v>
      </c>
      <c r="Q31" s="14">
        <f>'1) HOLD Pro Forma'!C$12-SUM(H$4:H31)</f>
        <v>0</v>
      </c>
      <c r="R31" s="14">
        <f t="shared" si="0"/>
        <v>0</v>
      </c>
      <c r="S31" s="14">
        <f t="shared" si="9"/>
        <v>0</v>
      </c>
      <c r="T31" s="14">
        <f>IF('1) HOLD Pro Forma'!$D$42&gt;0,'1) HOLD Pro Forma'!$C$41,$T30-'1) HOLD Pro Forma'!$D$42)</f>
        <v>11000</v>
      </c>
      <c r="U31" s="14">
        <f t="shared" si="1"/>
        <v>0</v>
      </c>
      <c r="V31" s="19">
        <f t="shared" si="10"/>
        <v>0</v>
      </c>
      <c r="W31" s="19">
        <f t="shared" si="2"/>
        <v>0</v>
      </c>
      <c r="X31" s="19" t="e">
        <f t="shared" si="11"/>
        <v>#DIV/0!</v>
      </c>
      <c r="Y31" s="19"/>
      <c r="Z31" s="20">
        <f t="shared" si="3"/>
        <v>0</v>
      </c>
      <c r="AA31" s="19">
        <f t="shared" si="12"/>
        <v>0</v>
      </c>
      <c r="AB31" s="14">
        <f t="shared" si="4"/>
        <v>0</v>
      </c>
      <c r="AC31" s="7">
        <f>AB31/T31</f>
        <v>0</v>
      </c>
    </row>
    <row r="32" spans="1:29" ht="15">
      <c r="A32" s="6">
        <v>29</v>
      </c>
      <c r="B32" s="14">
        <f t="shared" si="13"/>
        <v>0</v>
      </c>
      <c r="C32" s="27">
        <f>'1) HOLD Pro Forma'!$C$46</f>
        <v>3.1E-2</v>
      </c>
      <c r="D32" s="19">
        <f>'1) HOLD Pro Forma'!$C$25</f>
        <v>0.05</v>
      </c>
      <c r="E32" s="14">
        <f t="shared" si="6"/>
        <v>0</v>
      </c>
      <c r="F32" s="14">
        <f t="shared" si="14"/>
        <v>0</v>
      </c>
      <c r="G32" s="14">
        <f t="shared" si="7"/>
        <v>0</v>
      </c>
      <c r="H32" s="23">
        <f>IF('1) HOLD Pro Forma'!$C$15&lt;'2) HOLD ROI Analysis'!$A32,0,SUMIF('3) Interest Calculations'!$D$5:$D$364,$A32,'3) Interest Calculations'!B$5:B$364))</f>
        <v>0</v>
      </c>
      <c r="I32" s="23">
        <f t="shared" si="15"/>
        <v>0</v>
      </c>
      <c r="J32" s="23">
        <f>IF('1) HOLD Pro Forma'!$C$15&lt;'2) HOLD ROI Analysis'!$A32,0,SUMIF('3) Interest Calculations'!$D$5:$D$364,$A32,'3) Interest Calculations'!C$5:C$364))</f>
        <v>0</v>
      </c>
      <c r="K32" s="14">
        <f t="shared" si="8"/>
        <v>0</v>
      </c>
      <c r="L32" s="14">
        <f t="shared" si="16"/>
        <v>0</v>
      </c>
      <c r="M32" s="14">
        <f>L32*'1) HOLD Pro Forma'!$C$45</f>
        <v>0</v>
      </c>
      <c r="N32" s="14">
        <f t="shared" si="17"/>
        <v>0</v>
      </c>
      <c r="O32" s="14">
        <f t="shared" si="18"/>
        <v>0</v>
      </c>
      <c r="P32" s="14">
        <f>O32*'1) HOLD Pro Forma'!$C$47</f>
        <v>0</v>
      </c>
      <c r="Q32" s="14">
        <f>'1) HOLD Pro Forma'!C$12-SUM(H$4:H32)</f>
        <v>0</v>
      </c>
      <c r="R32" s="14">
        <f t="shared" si="0"/>
        <v>0</v>
      </c>
      <c r="S32" s="14">
        <f t="shared" si="9"/>
        <v>0</v>
      </c>
      <c r="T32" s="14">
        <f>IF('1) HOLD Pro Forma'!$D$42&gt;0,'1) HOLD Pro Forma'!$C$41,$T31-'1) HOLD Pro Forma'!$D$42)</f>
        <v>11000</v>
      </c>
      <c r="U32" s="14">
        <f t="shared" si="1"/>
        <v>0</v>
      </c>
      <c r="V32" s="19">
        <f t="shared" si="10"/>
        <v>0</v>
      </c>
      <c r="W32" s="19">
        <f t="shared" si="2"/>
        <v>0</v>
      </c>
      <c r="X32" s="19" t="e">
        <f t="shared" si="11"/>
        <v>#DIV/0!</v>
      </c>
      <c r="Y32" s="19"/>
      <c r="Z32" s="20">
        <f t="shared" si="3"/>
        <v>0</v>
      </c>
      <c r="AA32" s="19">
        <f t="shared" si="12"/>
        <v>0</v>
      </c>
      <c r="AB32" s="14">
        <f t="shared" si="4"/>
        <v>0</v>
      </c>
      <c r="AC32" s="7">
        <f>AB32/T32</f>
        <v>0</v>
      </c>
    </row>
    <row r="33" spans="1:29" ht="15">
      <c r="A33" s="6">
        <v>30</v>
      </c>
      <c r="B33" s="14">
        <f>(B32*C33)+B32</f>
        <v>0</v>
      </c>
      <c r="C33" s="27">
        <f>'1) HOLD Pro Forma'!$C$46</f>
        <v>3.1E-2</v>
      </c>
      <c r="D33" s="19">
        <f>'1) HOLD Pro Forma'!$C$25</f>
        <v>0.05</v>
      </c>
      <c r="E33" s="14">
        <f t="shared" si="6"/>
        <v>0</v>
      </c>
      <c r="F33" s="14">
        <f t="shared" si="14"/>
        <v>0</v>
      </c>
      <c r="G33" s="14">
        <f t="shared" si="7"/>
        <v>0</v>
      </c>
      <c r="H33" s="23">
        <f>IF('1) HOLD Pro Forma'!$C$15&lt;'2) HOLD ROI Analysis'!$A33,0,SUMIF('3) Interest Calculations'!$D$5:$D$364,$A33,'3) Interest Calculations'!B$5:B$364))</f>
        <v>0</v>
      </c>
      <c r="I33" s="23">
        <f t="shared" si="15"/>
        <v>0</v>
      </c>
      <c r="J33" s="23">
        <f>IF('1) HOLD Pro Forma'!$C$15&lt;'2) HOLD ROI Analysis'!$A33,0,SUMIF('3) Interest Calculations'!$D$5:$D$364,$A33,'3) Interest Calculations'!C$5:C$364))</f>
        <v>0</v>
      </c>
      <c r="K33" s="14">
        <f t="shared" si="8"/>
        <v>0</v>
      </c>
      <c r="L33" s="14">
        <f t="shared" si="16"/>
        <v>0</v>
      </c>
      <c r="M33" s="14">
        <f>L33*'1) HOLD Pro Forma'!$C$45</f>
        <v>0</v>
      </c>
      <c r="N33" s="14">
        <f t="shared" si="17"/>
        <v>0</v>
      </c>
      <c r="O33" s="14">
        <f t="shared" si="18"/>
        <v>0</v>
      </c>
      <c r="P33" s="14">
        <f>O33*'1) HOLD Pro Forma'!$C$47</f>
        <v>0</v>
      </c>
      <c r="Q33" s="14">
        <f>'1) HOLD Pro Forma'!C$12-SUM(H$4:H33)</f>
        <v>0</v>
      </c>
      <c r="R33" s="14">
        <f t="shared" si="0"/>
        <v>0</v>
      </c>
      <c r="S33" s="14">
        <f t="shared" si="9"/>
        <v>0</v>
      </c>
      <c r="T33" s="14">
        <f>IF('1) HOLD Pro Forma'!$D$42&gt;0,'1) HOLD Pro Forma'!$C$41,$T32-'1) HOLD Pro Forma'!$D$42)</f>
        <v>11000</v>
      </c>
      <c r="U33" s="14">
        <f t="shared" si="1"/>
        <v>0</v>
      </c>
      <c r="V33" s="19">
        <f t="shared" si="10"/>
        <v>0</v>
      </c>
      <c r="W33" s="19">
        <f t="shared" si="2"/>
        <v>0</v>
      </c>
      <c r="X33" s="19" t="e">
        <f t="shared" si="11"/>
        <v>#DIV/0!</v>
      </c>
      <c r="Y33" s="19"/>
      <c r="Z33" s="20">
        <f t="shared" si="3"/>
        <v>0</v>
      </c>
      <c r="AA33" s="19">
        <f t="shared" si="12"/>
        <v>0</v>
      </c>
      <c r="AB33" s="14">
        <f t="shared" si="4"/>
        <v>0</v>
      </c>
      <c r="AC33" s="7">
        <f>AB33/T33</f>
        <v>0</v>
      </c>
    </row>
    <row r="34" spans="1:29" ht="15">
      <c r="D34" s="28"/>
      <c r="H34" s="24"/>
      <c r="I34" s="24"/>
      <c r="J34" s="24"/>
      <c r="AB34" s="14"/>
    </row>
    <row r="35" spans="1:29" ht="15">
      <c r="E35" s="28"/>
      <c r="AB35" s="14"/>
    </row>
    <row r="36" spans="1:29">
      <c r="B36" s="111" t="s">
        <v>43</v>
      </c>
      <c r="C36" s="111"/>
      <c r="D36" s="111"/>
      <c r="E36" s="111"/>
      <c r="F36" s="111"/>
      <c r="G36" s="111"/>
      <c r="H36" s="111"/>
      <c r="I36" s="111"/>
    </row>
    <row r="37" spans="1:29">
      <c r="B37" s="111"/>
      <c r="C37" s="111"/>
      <c r="D37" s="111"/>
      <c r="E37" s="111"/>
      <c r="F37" s="111"/>
      <c r="G37" s="111"/>
      <c r="H37" s="111"/>
      <c r="I37" s="111"/>
    </row>
    <row r="38" spans="1:29">
      <c r="B38" s="111"/>
      <c r="C38" s="111"/>
      <c r="D38" s="111"/>
      <c r="E38" s="111"/>
      <c r="F38" s="111"/>
      <c r="G38" s="111"/>
      <c r="H38" s="111"/>
      <c r="I38" s="111"/>
    </row>
    <row r="39" spans="1:29">
      <c r="B39" s="111"/>
      <c r="C39" s="111"/>
      <c r="D39" s="111"/>
      <c r="E39" s="111"/>
      <c r="F39" s="111"/>
      <c r="G39" s="111"/>
      <c r="H39" s="111"/>
      <c r="I39" s="111"/>
    </row>
    <row r="40" spans="1:29">
      <c r="B40" s="111"/>
      <c r="C40" s="111"/>
      <c r="D40" s="111"/>
      <c r="E40" s="111"/>
      <c r="F40" s="111"/>
      <c r="G40" s="111"/>
      <c r="H40" s="111"/>
      <c r="I40" s="111"/>
      <c r="J40" s="22"/>
    </row>
  </sheetData>
  <mergeCells count="1">
    <mergeCell ref="B36:I40"/>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M364"/>
  <sheetViews>
    <sheetView showGridLines="0" topLeftCell="A316" workbookViewId="0">
      <selection activeCell="F4" sqref="F4:M8"/>
    </sheetView>
  </sheetViews>
  <sheetFormatPr defaultColWidth="10.25" defaultRowHeight="20.100000000000001" customHeight="1"/>
  <cols>
    <col min="1" max="1" width="10.25" style="1" customWidth="1"/>
    <col min="2" max="2" width="9.75" style="1" customWidth="1"/>
    <col min="3" max="3" width="8.25" style="1" customWidth="1"/>
    <col min="4" max="5" width="7.625" style="1" customWidth="1"/>
    <col min="6" max="16384" width="10.25" style="1"/>
  </cols>
  <sheetData>
    <row r="1" spans="1:13" ht="12" customHeight="1">
      <c r="A1" s="3" t="s">
        <v>24</v>
      </c>
      <c r="B1" s="8">
        <f>'1) HOLD Pro Forma'!C12</f>
        <v>0</v>
      </c>
      <c r="C1" s="3"/>
      <c r="D1" s="3"/>
      <c r="E1" s="3"/>
    </row>
    <row r="2" spans="1:13" ht="12" customHeight="1">
      <c r="A2" s="3" t="s">
        <v>3</v>
      </c>
      <c r="B2" s="9">
        <f>'1) HOLD Pro Forma'!C13</f>
        <v>6.5500000000000003E-2</v>
      </c>
      <c r="C2" s="3"/>
      <c r="D2" s="3"/>
      <c r="E2" s="3"/>
    </row>
    <row r="3" spans="1:13" ht="12" customHeight="1">
      <c r="A3" s="3" t="s">
        <v>25</v>
      </c>
      <c r="B3" s="3">
        <f>'1) HOLD Pro Forma'!C15*12</f>
        <v>180</v>
      </c>
      <c r="C3" s="3"/>
      <c r="D3" s="3"/>
      <c r="E3" s="3"/>
    </row>
    <row r="4" spans="1:13" ht="12" customHeight="1">
      <c r="A4" s="3" t="s">
        <v>26</v>
      </c>
      <c r="B4" s="3" t="s">
        <v>27</v>
      </c>
      <c r="C4" s="3" t="s">
        <v>28</v>
      </c>
      <c r="D4" s="3" t="s">
        <v>22</v>
      </c>
      <c r="E4" s="3"/>
      <c r="F4" s="112"/>
      <c r="G4" s="112"/>
      <c r="H4" s="112"/>
      <c r="I4" s="112"/>
      <c r="J4" s="112"/>
      <c r="K4" s="112"/>
      <c r="L4" s="112"/>
      <c r="M4" s="112"/>
    </row>
    <row r="5" spans="1:13" ht="12" customHeight="1">
      <c r="A5" s="3">
        <v>1</v>
      </c>
      <c r="B5" s="10">
        <f>PPMT(B$2/12,A5,B$3,B$1*-1)</f>
        <v>0</v>
      </c>
      <c r="C5" s="10">
        <f>IPMT(B$2/12,A5,B$3,B$1*-1)</f>
        <v>0</v>
      </c>
      <c r="D5" s="11">
        <f>ROUNDUP(A5/12,0)</f>
        <v>1</v>
      </c>
      <c r="E5" s="3"/>
      <c r="F5" s="112"/>
      <c r="G5" s="112"/>
      <c r="H5" s="112"/>
      <c r="I5" s="112"/>
      <c r="J5" s="112"/>
      <c r="K5" s="112"/>
      <c r="L5" s="112"/>
      <c r="M5" s="112"/>
    </row>
    <row r="6" spans="1:13" ht="12" customHeight="1">
      <c r="A6" s="3">
        <v>2</v>
      </c>
      <c r="B6" s="10">
        <f t="shared" ref="B6:B16" si="0">PPMT(B$2/12,A6,B$3,B$1*-1)</f>
        <v>0</v>
      </c>
      <c r="C6" s="10">
        <f t="shared" ref="C6:C16" si="1">IPMT(B$2/12,A6,B$3,B$1*-1)</f>
        <v>0</v>
      </c>
      <c r="D6" s="11">
        <f>ROUNDUP(A6/12,0)</f>
        <v>1</v>
      </c>
      <c r="E6" s="3"/>
      <c r="F6" s="112"/>
      <c r="G6" s="112"/>
      <c r="H6" s="112"/>
      <c r="I6" s="112"/>
      <c r="J6" s="112"/>
      <c r="K6" s="112"/>
      <c r="L6" s="112"/>
      <c r="M6" s="112"/>
    </row>
    <row r="7" spans="1:13" ht="12" customHeight="1">
      <c r="A7" s="3">
        <v>3</v>
      </c>
      <c r="B7" s="10">
        <f t="shared" si="0"/>
        <v>0</v>
      </c>
      <c r="C7" s="10">
        <f t="shared" si="1"/>
        <v>0</v>
      </c>
      <c r="D7" s="11">
        <f t="shared" ref="D7:D70" si="2">ROUNDUP(A7/12,0)</f>
        <v>1</v>
      </c>
      <c r="E7" s="3"/>
      <c r="F7" s="112"/>
      <c r="G7" s="112"/>
      <c r="H7" s="112"/>
      <c r="I7" s="112"/>
      <c r="J7" s="112"/>
      <c r="K7" s="112"/>
      <c r="L7" s="112"/>
      <c r="M7" s="112"/>
    </row>
    <row r="8" spans="1:13" ht="12" customHeight="1">
      <c r="A8" s="3">
        <v>4</v>
      </c>
      <c r="B8" s="10">
        <f t="shared" si="0"/>
        <v>0</v>
      </c>
      <c r="C8" s="10">
        <f t="shared" si="1"/>
        <v>0</v>
      </c>
      <c r="D8" s="11">
        <f t="shared" si="2"/>
        <v>1</v>
      </c>
      <c r="E8" s="3"/>
      <c r="F8" s="112"/>
      <c r="G8" s="112"/>
      <c r="H8" s="112"/>
      <c r="I8" s="112"/>
      <c r="J8" s="112"/>
      <c r="K8" s="112"/>
      <c r="L8" s="112"/>
      <c r="M8" s="112"/>
    </row>
    <row r="9" spans="1:13" ht="12" customHeight="1">
      <c r="A9" s="3">
        <v>5</v>
      </c>
      <c r="B9" s="10">
        <f t="shared" si="0"/>
        <v>0</v>
      </c>
      <c r="C9" s="10">
        <f t="shared" si="1"/>
        <v>0</v>
      </c>
      <c r="D9" s="11">
        <f t="shared" si="2"/>
        <v>1</v>
      </c>
      <c r="E9" s="3"/>
    </row>
    <row r="10" spans="1:13" ht="12" customHeight="1">
      <c r="A10" s="3">
        <v>6</v>
      </c>
      <c r="B10" s="10">
        <f t="shared" si="0"/>
        <v>0</v>
      </c>
      <c r="C10" s="10">
        <f t="shared" si="1"/>
        <v>0</v>
      </c>
      <c r="D10" s="11">
        <f t="shared" si="2"/>
        <v>1</v>
      </c>
      <c r="E10" s="3"/>
    </row>
    <row r="11" spans="1:13" ht="12" customHeight="1">
      <c r="A11" s="3">
        <v>7</v>
      </c>
      <c r="B11" s="10">
        <f t="shared" si="0"/>
        <v>0</v>
      </c>
      <c r="C11" s="10">
        <f t="shared" si="1"/>
        <v>0</v>
      </c>
      <c r="D11" s="11">
        <f t="shared" si="2"/>
        <v>1</v>
      </c>
      <c r="E11" s="3"/>
    </row>
    <row r="12" spans="1:13" ht="12" customHeight="1">
      <c r="A12" s="3">
        <v>8</v>
      </c>
      <c r="B12" s="10">
        <f t="shared" si="0"/>
        <v>0</v>
      </c>
      <c r="C12" s="10">
        <f t="shared" si="1"/>
        <v>0</v>
      </c>
      <c r="D12" s="11">
        <f t="shared" si="2"/>
        <v>1</v>
      </c>
      <c r="E12" s="3"/>
    </row>
    <row r="13" spans="1:13" ht="12" customHeight="1">
      <c r="A13" s="3">
        <v>9</v>
      </c>
      <c r="B13" s="10">
        <f t="shared" si="0"/>
        <v>0</v>
      </c>
      <c r="C13" s="10">
        <f t="shared" si="1"/>
        <v>0</v>
      </c>
      <c r="D13" s="11">
        <f t="shared" si="2"/>
        <v>1</v>
      </c>
      <c r="E13" s="3"/>
    </row>
    <row r="14" spans="1:13" ht="12" customHeight="1">
      <c r="A14" s="3">
        <v>10</v>
      </c>
      <c r="B14" s="10">
        <f t="shared" si="0"/>
        <v>0</v>
      </c>
      <c r="C14" s="10">
        <f t="shared" si="1"/>
        <v>0</v>
      </c>
      <c r="D14" s="11">
        <f t="shared" si="2"/>
        <v>1</v>
      </c>
      <c r="E14" s="3"/>
    </row>
    <row r="15" spans="1:13" ht="12" customHeight="1">
      <c r="A15" s="3">
        <v>11</v>
      </c>
      <c r="B15" s="10">
        <f t="shared" si="0"/>
        <v>0</v>
      </c>
      <c r="C15" s="10">
        <f t="shared" si="1"/>
        <v>0</v>
      </c>
      <c r="D15" s="11">
        <f t="shared" si="2"/>
        <v>1</v>
      </c>
      <c r="E15" s="3"/>
    </row>
    <row r="16" spans="1:13" ht="12" customHeight="1">
      <c r="A16" s="3">
        <v>12</v>
      </c>
      <c r="B16" s="10">
        <f t="shared" si="0"/>
        <v>0</v>
      </c>
      <c r="C16" s="10">
        <f t="shared" si="1"/>
        <v>0</v>
      </c>
      <c r="D16" s="11">
        <f t="shared" si="2"/>
        <v>1</v>
      </c>
      <c r="E16" s="3"/>
    </row>
    <row r="17" spans="1:5" ht="12" customHeight="1">
      <c r="A17" s="3">
        <v>13</v>
      </c>
      <c r="B17" s="10">
        <f>PPMT(B$2/12,A17,B$3,B$1*-1)</f>
        <v>0</v>
      </c>
      <c r="C17" s="10">
        <f>IPMT(B$2/12,A17,B$3,B$1*-1)</f>
        <v>0</v>
      </c>
      <c r="D17" s="11">
        <f t="shared" si="2"/>
        <v>2</v>
      </c>
      <c r="E17" s="3"/>
    </row>
    <row r="18" spans="1:5" ht="12" customHeight="1">
      <c r="A18" s="3">
        <v>14</v>
      </c>
      <c r="B18" s="10">
        <f t="shared" ref="B18:B28" si="3">PPMT(B$2/12,A18,B$3,B$1*-1)</f>
        <v>0</v>
      </c>
      <c r="C18" s="10">
        <f t="shared" ref="C18:C28" si="4">IPMT(B$2/12,A18,B$3,B$1*-1)</f>
        <v>0</v>
      </c>
      <c r="D18" s="11">
        <f t="shared" si="2"/>
        <v>2</v>
      </c>
      <c r="E18" s="3"/>
    </row>
    <row r="19" spans="1:5" ht="12" customHeight="1">
      <c r="A19" s="3">
        <v>15</v>
      </c>
      <c r="B19" s="10">
        <f t="shared" si="3"/>
        <v>0</v>
      </c>
      <c r="C19" s="10">
        <f t="shared" si="4"/>
        <v>0</v>
      </c>
      <c r="D19" s="11">
        <f t="shared" si="2"/>
        <v>2</v>
      </c>
      <c r="E19" s="3"/>
    </row>
    <row r="20" spans="1:5" ht="12" customHeight="1">
      <c r="A20" s="3">
        <v>16</v>
      </c>
      <c r="B20" s="10">
        <f t="shared" si="3"/>
        <v>0</v>
      </c>
      <c r="C20" s="10">
        <f t="shared" si="4"/>
        <v>0</v>
      </c>
      <c r="D20" s="11">
        <f t="shared" si="2"/>
        <v>2</v>
      </c>
      <c r="E20" s="3"/>
    </row>
    <row r="21" spans="1:5" ht="12" customHeight="1">
      <c r="A21" s="3">
        <v>17</v>
      </c>
      <c r="B21" s="10">
        <f t="shared" si="3"/>
        <v>0</v>
      </c>
      <c r="C21" s="10">
        <f t="shared" si="4"/>
        <v>0</v>
      </c>
      <c r="D21" s="11">
        <f t="shared" si="2"/>
        <v>2</v>
      </c>
      <c r="E21" s="3"/>
    </row>
    <row r="22" spans="1:5" ht="12" customHeight="1">
      <c r="A22" s="3">
        <v>18</v>
      </c>
      <c r="B22" s="10">
        <f t="shared" si="3"/>
        <v>0</v>
      </c>
      <c r="C22" s="10">
        <f t="shared" si="4"/>
        <v>0</v>
      </c>
      <c r="D22" s="11">
        <f t="shared" si="2"/>
        <v>2</v>
      </c>
      <c r="E22" s="3"/>
    </row>
    <row r="23" spans="1:5" ht="12" customHeight="1">
      <c r="A23" s="3">
        <v>19</v>
      </c>
      <c r="B23" s="10">
        <f t="shared" si="3"/>
        <v>0</v>
      </c>
      <c r="C23" s="10">
        <f t="shared" si="4"/>
        <v>0</v>
      </c>
      <c r="D23" s="11">
        <f t="shared" si="2"/>
        <v>2</v>
      </c>
      <c r="E23" s="3"/>
    </row>
    <row r="24" spans="1:5" ht="12" customHeight="1">
      <c r="A24" s="3">
        <v>20</v>
      </c>
      <c r="B24" s="10">
        <f t="shared" si="3"/>
        <v>0</v>
      </c>
      <c r="C24" s="10">
        <f t="shared" si="4"/>
        <v>0</v>
      </c>
      <c r="D24" s="11">
        <f t="shared" si="2"/>
        <v>2</v>
      </c>
      <c r="E24" s="3"/>
    </row>
    <row r="25" spans="1:5" ht="12" customHeight="1">
      <c r="A25" s="3">
        <v>21</v>
      </c>
      <c r="B25" s="10">
        <f t="shared" si="3"/>
        <v>0</v>
      </c>
      <c r="C25" s="10">
        <f t="shared" si="4"/>
        <v>0</v>
      </c>
      <c r="D25" s="11">
        <f t="shared" si="2"/>
        <v>2</v>
      </c>
      <c r="E25" s="3"/>
    </row>
    <row r="26" spans="1:5" ht="12" customHeight="1">
      <c r="A26" s="3">
        <v>22</v>
      </c>
      <c r="B26" s="10">
        <f t="shared" si="3"/>
        <v>0</v>
      </c>
      <c r="C26" s="10">
        <f t="shared" si="4"/>
        <v>0</v>
      </c>
      <c r="D26" s="11">
        <f t="shared" si="2"/>
        <v>2</v>
      </c>
      <c r="E26" s="3"/>
    </row>
    <row r="27" spans="1:5" ht="12" customHeight="1">
      <c r="A27" s="3">
        <v>23</v>
      </c>
      <c r="B27" s="10">
        <f t="shared" si="3"/>
        <v>0</v>
      </c>
      <c r="C27" s="10">
        <f t="shared" si="4"/>
        <v>0</v>
      </c>
      <c r="D27" s="11">
        <f t="shared" si="2"/>
        <v>2</v>
      </c>
      <c r="E27" s="3"/>
    </row>
    <row r="28" spans="1:5" ht="12" customHeight="1">
      <c r="A28" s="3">
        <v>24</v>
      </c>
      <c r="B28" s="10">
        <f t="shared" si="3"/>
        <v>0</v>
      </c>
      <c r="C28" s="10">
        <f t="shared" si="4"/>
        <v>0</v>
      </c>
      <c r="D28" s="11">
        <f t="shared" si="2"/>
        <v>2</v>
      </c>
      <c r="E28" s="3"/>
    </row>
    <row r="29" spans="1:5" ht="12" customHeight="1">
      <c r="A29" s="3">
        <v>25</v>
      </c>
      <c r="B29" s="10">
        <f>PPMT(B$2/12,A29,B$3,B$1*-1)</f>
        <v>0</v>
      </c>
      <c r="C29" s="10">
        <f>IPMT(B$2/12,A29,B$3,B$1*-1)</f>
        <v>0</v>
      </c>
      <c r="D29" s="11">
        <f t="shared" si="2"/>
        <v>3</v>
      </c>
      <c r="E29" s="3"/>
    </row>
    <row r="30" spans="1:5" ht="12" customHeight="1">
      <c r="A30" s="3">
        <v>26</v>
      </c>
      <c r="B30" s="10">
        <f t="shared" ref="B30:B93" si="5">PPMT(B$2/12,A30,B$3,B$1*-1)</f>
        <v>0</v>
      </c>
      <c r="C30" s="10">
        <f t="shared" ref="C30:C41" si="6">IPMT(B$2/12,A30,B$3,B$1*-1)</f>
        <v>0</v>
      </c>
      <c r="D30" s="11">
        <f t="shared" si="2"/>
        <v>3</v>
      </c>
      <c r="E30" s="3"/>
    </row>
    <row r="31" spans="1:5" ht="12" customHeight="1">
      <c r="A31" s="3">
        <v>27</v>
      </c>
      <c r="B31" s="10">
        <f t="shared" si="5"/>
        <v>0</v>
      </c>
      <c r="C31" s="10">
        <f t="shared" si="6"/>
        <v>0</v>
      </c>
      <c r="D31" s="11">
        <f t="shared" si="2"/>
        <v>3</v>
      </c>
      <c r="E31" s="3"/>
    </row>
    <row r="32" spans="1:5" ht="12" customHeight="1">
      <c r="A32" s="3">
        <v>28</v>
      </c>
      <c r="B32" s="10">
        <f t="shared" si="5"/>
        <v>0</v>
      </c>
      <c r="C32" s="10">
        <f t="shared" si="6"/>
        <v>0</v>
      </c>
      <c r="D32" s="11">
        <f t="shared" si="2"/>
        <v>3</v>
      </c>
      <c r="E32" s="3"/>
    </row>
    <row r="33" spans="1:5" ht="12" customHeight="1">
      <c r="A33" s="3">
        <v>29</v>
      </c>
      <c r="B33" s="10">
        <f t="shared" si="5"/>
        <v>0</v>
      </c>
      <c r="C33" s="10">
        <f t="shared" si="6"/>
        <v>0</v>
      </c>
      <c r="D33" s="11">
        <f t="shared" si="2"/>
        <v>3</v>
      </c>
      <c r="E33" s="3"/>
    </row>
    <row r="34" spans="1:5" ht="12" customHeight="1">
      <c r="A34" s="3">
        <v>30</v>
      </c>
      <c r="B34" s="10">
        <f t="shared" si="5"/>
        <v>0</v>
      </c>
      <c r="C34" s="10">
        <f t="shared" si="6"/>
        <v>0</v>
      </c>
      <c r="D34" s="11">
        <f t="shared" si="2"/>
        <v>3</v>
      </c>
      <c r="E34" s="3"/>
    </row>
    <row r="35" spans="1:5" ht="12" customHeight="1">
      <c r="A35" s="3">
        <v>31</v>
      </c>
      <c r="B35" s="10">
        <f t="shared" si="5"/>
        <v>0</v>
      </c>
      <c r="C35" s="10">
        <f t="shared" si="6"/>
        <v>0</v>
      </c>
      <c r="D35" s="11">
        <f t="shared" si="2"/>
        <v>3</v>
      </c>
      <c r="E35" s="3"/>
    </row>
    <row r="36" spans="1:5" ht="12" customHeight="1">
      <c r="A36" s="3">
        <v>32</v>
      </c>
      <c r="B36" s="10">
        <f t="shared" si="5"/>
        <v>0</v>
      </c>
      <c r="C36" s="10">
        <f t="shared" si="6"/>
        <v>0</v>
      </c>
      <c r="D36" s="11">
        <f t="shared" si="2"/>
        <v>3</v>
      </c>
      <c r="E36" s="3"/>
    </row>
    <row r="37" spans="1:5" ht="12" customHeight="1">
      <c r="A37" s="3">
        <v>33</v>
      </c>
      <c r="B37" s="10">
        <f t="shared" si="5"/>
        <v>0</v>
      </c>
      <c r="C37" s="10">
        <f t="shared" si="6"/>
        <v>0</v>
      </c>
      <c r="D37" s="11">
        <f t="shared" si="2"/>
        <v>3</v>
      </c>
      <c r="E37" s="3"/>
    </row>
    <row r="38" spans="1:5" ht="12" customHeight="1">
      <c r="A38" s="3">
        <v>34</v>
      </c>
      <c r="B38" s="10">
        <f t="shared" si="5"/>
        <v>0</v>
      </c>
      <c r="C38" s="10">
        <f t="shared" si="6"/>
        <v>0</v>
      </c>
      <c r="D38" s="11">
        <f t="shared" si="2"/>
        <v>3</v>
      </c>
      <c r="E38" s="3"/>
    </row>
    <row r="39" spans="1:5" ht="12" customHeight="1">
      <c r="A39" s="3">
        <v>35</v>
      </c>
      <c r="B39" s="10">
        <f t="shared" si="5"/>
        <v>0</v>
      </c>
      <c r="C39" s="10">
        <f t="shared" si="6"/>
        <v>0</v>
      </c>
      <c r="D39" s="11">
        <f t="shared" si="2"/>
        <v>3</v>
      </c>
      <c r="E39" s="3"/>
    </row>
    <row r="40" spans="1:5" ht="12" customHeight="1">
      <c r="A40" s="3">
        <v>36</v>
      </c>
      <c r="B40" s="10">
        <f t="shared" si="5"/>
        <v>0</v>
      </c>
      <c r="C40" s="10">
        <f t="shared" si="6"/>
        <v>0</v>
      </c>
      <c r="D40" s="11">
        <f t="shared" si="2"/>
        <v>3</v>
      </c>
      <c r="E40" s="3"/>
    </row>
    <row r="41" spans="1:5" ht="12" customHeight="1">
      <c r="A41" s="3">
        <v>37</v>
      </c>
      <c r="B41" s="10">
        <f t="shared" si="5"/>
        <v>0</v>
      </c>
      <c r="C41" s="10">
        <f t="shared" si="6"/>
        <v>0</v>
      </c>
      <c r="D41" s="11">
        <f t="shared" si="2"/>
        <v>4</v>
      </c>
      <c r="E41" s="3"/>
    </row>
    <row r="42" spans="1:5" ht="12" customHeight="1">
      <c r="A42" s="3">
        <v>38</v>
      </c>
      <c r="B42" s="10">
        <f t="shared" si="5"/>
        <v>0</v>
      </c>
      <c r="C42" s="10">
        <f t="shared" ref="C42:C105" si="7">IPMT(B$2/12,A42,B$3,B$1*-1)</f>
        <v>0</v>
      </c>
      <c r="D42" s="11">
        <f t="shared" si="2"/>
        <v>4</v>
      </c>
      <c r="E42" s="3"/>
    </row>
    <row r="43" spans="1:5" ht="12" customHeight="1">
      <c r="A43" s="3">
        <v>39</v>
      </c>
      <c r="B43" s="10">
        <f t="shared" si="5"/>
        <v>0</v>
      </c>
      <c r="C43" s="10">
        <f t="shared" si="7"/>
        <v>0</v>
      </c>
      <c r="D43" s="11">
        <f t="shared" si="2"/>
        <v>4</v>
      </c>
      <c r="E43" s="3"/>
    </row>
    <row r="44" spans="1:5" ht="12" customHeight="1">
      <c r="A44" s="3">
        <v>40</v>
      </c>
      <c r="B44" s="10">
        <f t="shared" si="5"/>
        <v>0</v>
      </c>
      <c r="C44" s="10">
        <f t="shared" si="7"/>
        <v>0</v>
      </c>
      <c r="D44" s="11">
        <f t="shared" si="2"/>
        <v>4</v>
      </c>
      <c r="E44" s="3"/>
    </row>
    <row r="45" spans="1:5" ht="12" customHeight="1">
      <c r="A45" s="3">
        <v>41</v>
      </c>
      <c r="B45" s="10">
        <f t="shared" si="5"/>
        <v>0</v>
      </c>
      <c r="C45" s="10">
        <f t="shared" si="7"/>
        <v>0</v>
      </c>
      <c r="D45" s="11">
        <f t="shared" si="2"/>
        <v>4</v>
      </c>
      <c r="E45" s="3"/>
    </row>
    <row r="46" spans="1:5" ht="12" customHeight="1">
      <c r="A46" s="3">
        <v>42</v>
      </c>
      <c r="B46" s="10">
        <f t="shared" si="5"/>
        <v>0</v>
      </c>
      <c r="C46" s="10">
        <f t="shared" si="7"/>
        <v>0</v>
      </c>
      <c r="D46" s="11">
        <f t="shared" si="2"/>
        <v>4</v>
      </c>
      <c r="E46" s="3"/>
    </row>
    <row r="47" spans="1:5" ht="12" customHeight="1">
      <c r="A47" s="3">
        <v>43</v>
      </c>
      <c r="B47" s="10">
        <f t="shared" si="5"/>
        <v>0</v>
      </c>
      <c r="C47" s="10">
        <f t="shared" si="7"/>
        <v>0</v>
      </c>
      <c r="D47" s="11">
        <f t="shared" si="2"/>
        <v>4</v>
      </c>
      <c r="E47" s="3"/>
    </row>
    <row r="48" spans="1:5" ht="12" customHeight="1">
      <c r="A48" s="3">
        <v>44</v>
      </c>
      <c r="B48" s="10">
        <f t="shared" si="5"/>
        <v>0</v>
      </c>
      <c r="C48" s="10">
        <f t="shared" si="7"/>
        <v>0</v>
      </c>
      <c r="D48" s="11">
        <f t="shared" si="2"/>
        <v>4</v>
      </c>
      <c r="E48" s="3"/>
    </row>
    <row r="49" spans="1:5" ht="12" customHeight="1">
      <c r="A49" s="3">
        <v>45</v>
      </c>
      <c r="B49" s="10">
        <f t="shared" si="5"/>
        <v>0</v>
      </c>
      <c r="C49" s="10">
        <f t="shared" si="7"/>
        <v>0</v>
      </c>
      <c r="D49" s="11">
        <f t="shared" si="2"/>
        <v>4</v>
      </c>
      <c r="E49" s="3"/>
    </row>
    <row r="50" spans="1:5" ht="12" customHeight="1">
      <c r="A50" s="3">
        <v>46</v>
      </c>
      <c r="B50" s="10">
        <f t="shared" si="5"/>
        <v>0</v>
      </c>
      <c r="C50" s="10">
        <f t="shared" si="7"/>
        <v>0</v>
      </c>
      <c r="D50" s="11">
        <f t="shared" si="2"/>
        <v>4</v>
      </c>
      <c r="E50" s="3"/>
    </row>
    <row r="51" spans="1:5" ht="12" customHeight="1">
      <c r="A51" s="3">
        <v>47</v>
      </c>
      <c r="B51" s="10">
        <f t="shared" si="5"/>
        <v>0</v>
      </c>
      <c r="C51" s="10">
        <f t="shared" si="7"/>
        <v>0</v>
      </c>
      <c r="D51" s="11">
        <f t="shared" si="2"/>
        <v>4</v>
      </c>
      <c r="E51" s="3"/>
    </row>
    <row r="52" spans="1:5" ht="12" customHeight="1">
      <c r="A52" s="3">
        <v>48</v>
      </c>
      <c r="B52" s="10">
        <f t="shared" si="5"/>
        <v>0</v>
      </c>
      <c r="C52" s="10">
        <f t="shared" si="7"/>
        <v>0</v>
      </c>
      <c r="D52" s="11">
        <f t="shared" si="2"/>
        <v>4</v>
      </c>
      <c r="E52" s="3"/>
    </row>
    <row r="53" spans="1:5" ht="12" customHeight="1">
      <c r="A53" s="3">
        <v>49</v>
      </c>
      <c r="B53" s="10">
        <f t="shared" si="5"/>
        <v>0</v>
      </c>
      <c r="C53" s="10">
        <f t="shared" si="7"/>
        <v>0</v>
      </c>
      <c r="D53" s="11">
        <f t="shared" si="2"/>
        <v>5</v>
      </c>
      <c r="E53" s="3"/>
    </row>
    <row r="54" spans="1:5" ht="12" customHeight="1">
      <c r="A54" s="3">
        <v>50</v>
      </c>
      <c r="B54" s="10">
        <f t="shared" si="5"/>
        <v>0</v>
      </c>
      <c r="C54" s="10">
        <f t="shared" si="7"/>
        <v>0</v>
      </c>
      <c r="D54" s="11">
        <f t="shared" si="2"/>
        <v>5</v>
      </c>
      <c r="E54" s="3"/>
    </row>
    <row r="55" spans="1:5" ht="12" customHeight="1">
      <c r="A55" s="3">
        <v>51</v>
      </c>
      <c r="B55" s="10">
        <f t="shared" si="5"/>
        <v>0</v>
      </c>
      <c r="C55" s="10">
        <f t="shared" si="7"/>
        <v>0</v>
      </c>
      <c r="D55" s="11">
        <f t="shared" si="2"/>
        <v>5</v>
      </c>
      <c r="E55" s="3"/>
    </row>
    <row r="56" spans="1:5" ht="12" customHeight="1">
      <c r="A56" s="3">
        <v>52</v>
      </c>
      <c r="B56" s="10">
        <f t="shared" si="5"/>
        <v>0</v>
      </c>
      <c r="C56" s="10">
        <f t="shared" si="7"/>
        <v>0</v>
      </c>
      <c r="D56" s="11">
        <f t="shared" si="2"/>
        <v>5</v>
      </c>
      <c r="E56" s="3"/>
    </row>
    <row r="57" spans="1:5" ht="12" customHeight="1">
      <c r="A57" s="3">
        <v>53</v>
      </c>
      <c r="B57" s="10">
        <f t="shared" si="5"/>
        <v>0</v>
      </c>
      <c r="C57" s="10">
        <f t="shared" si="7"/>
        <v>0</v>
      </c>
      <c r="D57" s="11">
        <f t="shared" si="2"/>
        <v>5</v>
      </c>
      <c r="E57" s="3"/>
    </row>
    <row r="58" spans="1:5" ht="12" customHeight="1">
      <c r="A58" s="3">
        <v>54</v>
      </c>
      <c r="B58" s="10">
        <f t="shared" si="5"/>
        <v>0</v>
      </c>
      <c r="C58" s="10">
        <f t="shared" si="7"/>
        <v>0</v>
      </c>
      <c r="D58" s="11">
        <f t="shared" si="2"/>
        <v>5</v>
      </c>
      <c r="E58" s="3"/>
    </row>
    <row r="59" spans="1:5" ht="12" customHeight="1">
      <c r="A59" s="3">
        <v>55</v>
      </c>
      <c r="B59" s="10">
        <f t="shared" si="5"/>
        <v>0</v>
      </c>
      <c r="C59" s="10">
        <f t="shared" si="7"/>
        <v>0</v>
      </c>
      <c r="D59" s="11">
        <f t="shared" si="2"/>
        <v>5</v>
      </c>
      <c r="E59" s="3"/>
    </row>
    <row r="60" spans="1:5" ht="12" customHeight="1">
      <c r="A60" s="3">
        <v>56</v>
      </c>
      <c r="B60" s="10">
        <f t="shared" si="5"/>
        <v>0</v>
      </c>
      <c r="C60" s="10">
        <f t="shared" si="7"/>
        <v>0</v>
      </c>
      <c r="D60" s="11">
        <f t="shared" si="2"/>
        <v>5</v>
      </c>
      <c r="E60" s="3"/>
    </row>
    <row r="61" spans="1:5" ht="12" customHeight="1">
      <c r="A61" s="3">
        <v>57</v>
      </c>
      <c r="B61" s="10">
        <f t="shared" si="5"/>
        <v>0</v>
      </c>
      <c r="C61" s="10">
        <f t="shared" si="7"/>
        <v>0</v>
      </c>
      <c r="D61" s="11">
        <f t="shared" si="2"/>
        <v>5</v>
      </c>
      <c r="E61" s="3"/>
    </row>
    <row r="62" spans="1:5" ht="12" customHeight="1">
      <c r="A62" s="3">
        <v>58</v>
      </c>
      <c r="B62" s="10">
        <f t="shared" si="5"/>
        <v>0</v>
      </c>
      <c r="C62" s="10">
        <f t="shared" si="7"/>
        <v>0</v>
      </c>
      <c r="D62" s="11">
        <f t="shared" si="2"/>
        <v>5</v>
      </c>
      <c r="E62" s="3"/>
    </row>
    <row r="63" spans="1:5" ht="12" customHeight="1">
      <c r="A63" s="3">
        <v>59</v>
      </c>
      <c r="B63" s="10">
        <f t="shared" si="5"/>
        <v>0</v>
      </c>
      <c r="C63" s="10">
        <f t="shared" si="7"/>
        <v>0</v>
      </c>
      <c r="D63" s="11">
        <f t="shared" si="2"/>
        <v>5</v>
      </c>
      <c r="E63" s="3"/>
    </row>
    <row r="64" spans="1:5" ht="12" customHeight="1">
      <c r="A64" s="3">
        <v>60</v>
      </c>
      <c r="B64" s="10">
        <f t="shared" si="5"/>
        <v>0</v>
      </c>
      <c r="C64" s="10">
        <f t="shared" si="7"/>
        <v>0</v>
      </c>
      <c r="D64" s="11">
        <f t="shared" si="2"/>
        <v>5</v>
      </c>
      <c r="E64" s="3"/>
    </row>
    <row r="65" spans="1:5" ht="12" customHeight="1">
      <c r="A65" s="3">
        <v>61</v>
      </c>
      <c r="B65" s="10">
        <f t="shared" si="5"/>
        <v>0</v>
      </c>
      <c r="C65" s="10">
        <f t="shared" si="7"/>
        <v>0</v>
      </c>
      <c r="D65" s="11">
        <f t="shared" si="2"/>
        <v>6</v>
      </c>
      <c r="E65" s="3"/>
    </row>
    <row r="66" spans="1:5" ht="12" customHeight="1">
      <c r="A66" s="3">
        <v>62</v>
      </c>
      <c r="B66" s="10">
        <f t="shared" si="5"/>
        <v>0</v>
      </c>
      <c r="C66" s="10">
        <f t="shared" si="7"/>
        <v>0</v>
      </c>
      <c r="D66" s="11">
        <f t="shared" si="2"/>
        <v>6</v>
      </c>
      <c r="E66" s="3"/>
    </row>
    <row r="67" spans="1:5" ht="12" customHeight="1">
      <c r="A67" s="3">
        <v>63</v>
      </c>
      <c r="B67" s="10">
        <f t="shared" si="5"/>
        <v>0</v>
      </c>
      <c r="C67" s="10">
        <f t="shared" si="7"/>
        <v>0</v>
      </c>
      <c r="D67" s="11">
        <f t="shared" si="2"/>
        <v>6</v>
      </c>
      <c r="E67" s="3"/>
    </row>
    <row r="68" spans="1:5" ht="12" customHeight="1">
      <c r="A68" s="3">
        <v>64</v>
      </c>
      <c r="B68" s="10">
        <f t="shared" si="5"/>
        <v>0</v>
      </c>
      <c r="C68" s="10">
        <f t="shared" si="7"/>
        <v>0</v>
      </c>
      <c r="D68" s="11">
        <f t="shared" si="2"/>
        <v>6</v>
      </c>
      <c r="E68" s="3"/>
    </row>
    <row r="69" spans="1:5" ht="12" customHeight="1">
      <c r="A69" s="3">
        <v>65</v>
      </c>
      <c r="B69" s="10">
        <f t="shared" si="5"/>
        <v>0</v>
      </c>
      <c r="C69" s="10">
        <f t="shared" si="7"/>
        <v>0</v>
      </c>
      <c r="D69" s="11">
        <f t="shared" si="2"/>
        <v>6</v>
      </c>
      <c r="E69" s="3"/>
    </row>
    <row r="70" spans="1:5" ht="12" customHeight="1">
      <c r="A70" s="3">
        <v>66</v>
      </c>
      <c r="B70" s="10">
        <f t="shared" si="5"/>
        <v>0</v>
      </c>
      <c r="C70" s="10">
        <f t="shared" si="7"/>
        <v>0</v>
      </c>
      <c r="D70" s="11">
        <f t="shared" si="2"/>
        <v>6</v>
      </c>
      <c r="E70" s="3"/>
    </row>
    <row r="71" spans="1:5" ht="12" customHeight="1">
      <c r="A71" s="3">
        <v>67</v>
      </c>
      <c r="B71" s="10">
        <f t="shared" si="5"/>
        <v>0</v>
      </c>
      <c r="C71" s="10">
        <f t="shared" si="7"/>
        <v>0</v>
      </c>
      <c r="D71" s="11">
        <f t="shared" ref="D71:D134" si="8">ROUNDUP(A71/12,0)</f>
        <v>6</v>
      </c>
      <c r="E71" s="3"/>
    </row>
    <row r="72" spans="1:5" ht="12" customHeight="1">
      <c r="A72" s="3">
        <v>68</v>
      </c>
      <c r="B72" s="10">
        <f t="shared" si="5"/>
        <v>0</v>
      </c>
      <c r="C72" s="10">
        <f t="shared" si="7"/>
        <v>0</v>
      </c>
      <c r="D72" s="11">
        <f t="shared" si="8"/>
        <v>6</v>
      </c>
      <c r="E72" s="3"/>
    </row>
    <row r="73" spans="1:5" ht="12" customHeight="1">
      <c r="A73" s="3">
        <v>69</v>
      </c>
      <c r="B73" s="10">
        <f t="shared" si="5"/>
        <v>0</v>
      </c>
      <c r="C73" s="10">
        <f t="shared" si="7"/>
        <v>0</v>
      </c>
      <c r="D73" s="11">
        <f t="shared" si="8"/>
        <v>6</v>
      </c>
      <c r="E73" s="3"/>
    </row>
    <row r="74" spans="1:5" ht="12" customHeight="1">
      <c r="A74" s="3">
        <v>70</v>
      </c>
      <c r="B74" s="10">
        <f t="shared" si="5"/>
        <v>0</v>
      </c>
      <c r="C74" s="10">
        <f t="shared" si="7"/>
        <v>0</v>
      </c>
      <c r="D74" s="11">
        <f t="shared" si="8"/>
        <v>6</v>
      </c>
      <c r="E74" s="3"/>
    </row>
    <row r="75" spans="1:5" ht="12" customHeight="1">
      <c r="A75" s="3">
        <v>71</v>
      </c>
      <c r="B75" s="10">
        <f t="shared" si="5"/>
        <v>0</v>
      </c>
      <c r="C75" s="10">
        <f t="shared" si="7"/>
        <v>0</v>
      </c>
      <c r="D75" s="11">
        <f t="shared" si="8"/>
        <v>6</v>
      </c>
      <c r="E75" s="3"/>
    </row>
    <row r="76" spans="1:5" ht="12" customHeight="1">
      <c r="A76" s="3">
        <v>72</v>
      </c>
      <c r="B76" s="10">
        <f t="shared" si="5"/>
        <v>0</v>
      </c>
      <c r="C76" s="10">
        <f t="shared" si="7"/>
        <v>0</v>
      </c>
      <c r="D76" s="11">
        <f t="shared" si="8"/>
        <v>6</v>
      </c>
      <c r="E76" s="3"/>
    </row>
    <row r="77" spans="1:5" ht="12" customHeight="1">
      <c r="A77" s="3">
        <v>73</v>
      </c>
      <c r="B77" s="10">
        <f t="shared" si="5"/>
        <v>0</v>
      </c>
      <c r="C77" s="10">
        <f t="shared" si="7"/>
        <v>0</v>
      </c>
      <c r="D77" s="11">
        <f t="shared" si="8"/>
        <v>7</v>
      </c>
      <c r="E77" s="3"/>
    </row>
    <row r="78" spans="1:5" ht="12" customHeight="1">
      <c r="A78" s="3">
        <v>74</v>
      </c>
      <c r="B78" s="10">
        <f t="shared" si="5"/>
        <v>0</v>
      </c>
      <c r="C78" s="10">
        <f t="shared" si="7"/>
        <v>0</v>
      </c>
      <c r="D78" s="11">
        <f t="shared" si="8"/>
        <v>7</v>
      </c>
      <c r="E78" s="3"/>
    </row>
    <row r="79" spans="1:5" ht="12" customHeight="1">
      <c r="A79" s="3">
        <v>75</v>
      </c>
      <c r="B79" s="10">
        <f t="shared" si="5"/>
        <v>0</v>
      </c>
      <c r="C79" s="10">
        <f t="shared" si="7"/>
        <v>0</v>
      </c>
      <c r="D79" s="11">
        <f t="shared" si="8"/>
        <v>7</v>
      </c>
      <c r="E79" s="3"/>
    </row>
    <row r="80" spans="1:5" ht="12" customHeight="1">
      <c r="A80" s="3">
        <v>76</v>
      </c>
      <c r="B80" s="10">
        <f t="shared" si="5"/>
        <v>0</v>
      </c>
      <c r="C80" s="10">
        <f t="shared" si="7"/>
        <v>0</v>
      </c>
      <c r="D80" s="11">
        <f t="shared" si="8"/>
        <v>7</v>
      </c>
      <c r="E80" s="3"/>
    </row>
    <row r="81" spans="1:5" ht="12" customHeight="1">
      <c r="A81" s="3">
        <v>77</v>
      </c>
      <c r="B81" s="10">
        <f t="shared" si="5"/>
        <v>0</v>
      </c>
      <c r="C81" s="10">
        <f t="shared" si="7"/>
        <v>0</v>
      </c>
      <c r="D81" s="11">
        <f t="shared" si="8"/>
        <v>7</v>
      </c>
      <c r="E81" s="3"/>
    </row>
    <row r="82" spans="1:5" ht="12" customHeight="1">
      <c r="A82" s="3">
        <v>78</v>
      </c>
      <c r="B82" s="10">
        <f t="shared" si="5"/>
        <v>0</v>
      </c>
      <c r="C82" s="10">
        <f t="shared" si="7"/>
        <v>0</v>
      </c>
      <c r="D82" s="11">
        <f t="shared" si="8"/>
        <v>7</v>
      </c>
      <c r="E82" s="3"/>
    </row>
    <row r="83" spans="1:5" ht="12" customHeight="1">
      <c r="A83" s="3">
        <v>79</v>
      </c>
      <c r="B83" s="10">
        <f t="shared" si="5"/>
        <v>0</v>
      </c>
      <c r="C83" s="10">
        <f t="shared" si="7"/>
        <v>0</v>
      </c>
      <c r="D83" s="11">
        <f t="shared" si="8"/>
        <v>7</v>
      </c>
      <c r="E83" s="3"/>
    </row>
    <row r="84" spans="1:5" ht="12" customHeight="1">
      <c r="A84" s="3">
        <v>80</v>
      </c>
      <c r="B84" s="10">
        <f t="shared" si="5"/>
        <v>0</v>
      </c>
      <c r="C84" s="10">
        <f t="shared" si="7"/>
        <v>0</v>
      </c>
      <c r="D84" s="11">
        <f t="shared" si="8"/>
        <v>7</v>
      </c>
      <c r="E84" s="3"/>
    </row>
    <row r="85" spans="1:5" ht="12" customHeight="1">
      <c r="A85" s="3">
        <v>81</v>
      </c>
      <c r="B85" s="10">
        <f t="shared" si="5"/>
        <v>0</v>
      </c>
      <c r="C85" s="10">
        <f t="shared" si="7"/>
        <v>0</v>
      </c>
      <c r="D85" s="11">
        <f t="shared" si="8"/>
        <v>7</v>
      </c>
      <c r="E85" s="3"/>
    </row>
    <row r="86" spans="1:5" ht="12" customHeight="1">
      <c r="A86" s="3">
        <v>82</v>
      </c>
      <c r="B86" s="10">
        <f t="shared" si="5"/>
        <v>0</v>
      </c>
      <c r="C86" s="10">
        <f t="shared" si="7"/>
        <v>0</v>
      </c>
      <c r="D86" s="11">
        <f t="shared" si="8"/>
        <v>7</v>
      </c>
      <c r="E86" s="3"/>
    </row>
    <row r="87" spans="1:5" ht="12" customHeight="1">
      <c r="A87" s="3">
        <v>83</v>
      </c>
      <c r="B87" s="10">
        <f t="shared" si="5"/>
        <v>0</v>
      </c>
      <c r="C87" s="10">
        <f t="shared" si="7"/>
        <v>0</v>
      </c>
      <c r="D87" s="11">
        <f t="shared" si="8"/>
        <v>7</v>
      </c>
      <c r="E87" s="3"/>
    </row>
    <row r="88" spans="1:5" ht="12" customHeight="1">
      <c r="A88" s="3">
        <v>84</v>
      </c>
      <c r="B88" s="10">
        <f t="shared" si="5"/>
        <v>0</v>
      </c>
      <c r="C88" s="10">
        <f t="shared" si="7"/>
        <v>0</v>
      </c>
      <c r="D88" s="11">
        <f t="shared" si="8"/>
        <v>7</v>
      </c>
      <c r="E88" s="3"/>
    </row>
    <row r="89" spans="1:5" ht="12" customHeight="1">
      <c r="A89" s="3">
        <v>85</v>
      </c>
      <c r="B89" s="10">
        <f t="shared" si="5"/>
        <v>0</v>
      </c>
      <c r="C89" s="10">
        <f t="shared" si="7"/>
        <v>0</v>
      </c>
      <c r="D89" s="11">
        <f t="shared" si="8"/>
        <v>8</v>
      </c>
      <c r="E89" s="3"/>
    </row>
    <row r="90" spans="1:5" ht="12" customHeight="1">
      <c r="A90" s="3">
        <v>86</v>
      </c>
      <c r="B90" s="10">
        <f t="shared" si="5"/>
        <v>0</v>
      </c>
      <c r="C90" s="10">
        <f t="shared" si="7"/>
        <v>0</v>
      </c>
      <c r="D90" s="11">
        <f t="shared" si="8"/>
        <v>8</v>
      </c>
      <c r="E90" s="3"/>
    </row>
    <row r="91" spans="1:5" ht="12" customHeight="1">
      <c r="A91" s="3">
        <v>87</v>
      </c>
      <c r="B91" s="10">
        <f t="shared" si="5"/>
        <v>0</v>
      </c>
      <c r="C91" s="10">
        <f t="shared" si="7"/>
        <v>0</v>
      </c>
      <c r="D91" s="11">
        <f t="shared" si="8"/>
        <v>8</v>
      </c>
      <c r="E91" s="3"/>
    </row>
    <row r="92" spans="1:5" ht="12" customHeight="1">
      <c r="A92" s="3">
        <v>88</v>
      </c>
      <c r="B92" s="10">
        <f t="shared" si="5"/>
        <v>0</v>
      </c>
      <c r="C92" s="10">
        <f t="shared" si="7"/>
        <v>0</v>
      </c>
      <c r="D92" s="11">
        <f t="shared" si="8"/>
        <v>8</v>
      </c>
      <c r="E92" s="3"/>
    </row>
    <row r="93" spans="1:5" ht="12" customHeight="1">
      <c r="A93" s="3">
        <v>89</v>
      </c>
      <c r="B93" s="10">
        <f t="shared" si="5"/>
        <v>0</v>
      </c>
      <c r="C93" s="10">
        <f t="shared" si="7"/>
        <v>0</v>
      </c>
      <c r="D93" s="11">
        <f t="shared" si="8"/>
        <v>8</v>
      </c>
      <c r="E93" s="3"/>
    </row>
    <row r="94" spans="1:5" ht="12" customHeight="1">
      <c r="A94" s="3">
        <v>90</v>
      </c>
      <c r="B94" s="10">
        <f t="shared" ref="B94:B157" si="9">PPMT(B$2/12,A94,B$3,B$1*-1)</f>
        <v>0</v>
      </c>
      <c r="C94" s="10">
        <f t="shared" si="7"/>
        <v>0</v>
      </c>
      <c r="D94" s="11">
        <f t="shared" si="8"/>
        <v>8</v>
      </c>
      <c r="E94" s="3"/>
    </row>
    <row r="95" spans="1:5" ht="12" customHeight="1">
      <c r="A95" s="3">
        <v>91</v>
      </c>
      <c r="B95" s="10">
        <f t="shared" si="9"/>
        <v>0</v>
      </c>
      <c r="C95" s="10">
        <f t="shared" si="7"/>
        <v>0</v>
      </c>
      <c r="D95" s="11">
        <f t="shared" si="8"/>
        <v>8</v>
      </c>
      <c r="E95" s="3"/>
    </row>
    <row r="96" spans="1:5" ht="12" customHeight="1">
      <c r="A96" s="3">
        <v>92</v>
      </c>
      <c r="B96" s="10">
        <f t="shared" si="9"/>
        <v>0</v>
      </c>
      <c r="C96" s="10">
        <f t="shared" si="7"/>
        <v>0</v>
      </c>
      <c r="D96" s="11">
        <f t="shared" si="8"/>
        <v>8</v>
      </c>
      <c r="E96" s="3"/>
    </row>
    <row r="97" spans="1:5" ht="12" customHeight="1">
      <c r="A97" s="3">
        <v>93</v>
      </c>
      <c r="B97" s="10">
        <f t="shared" si="9"/>
        <v>0</v>
      </c>
      <c r="C97" s="10">
        <f t="shared" si="7"/>
        <v>0</v>
      </c>
      <c r="D97" s="11">
        <f t="shared" si="8"/>
        <v>8</v>
      </c>
      <c r="E97" s="3"/>
    </row>
    <row r="98" spans="1:5" ht="12" customHeight="1">
      <c r="A98" s="3">
        <v>94</v>
      </c>
      <c r="B98" s="10">
        <f t="shared" si="9"/>
        <v>0</v>
      </c>
      <c r="C98" s="10">
        <f t="shared" si="7"/>
        <v>0</v>
      </c>
      <c r="D98" s="11">
        <f t="shared" si="8"/>
        <v>8</v>
      </c>
      <c r="E98" s="3"/>
    </row>
    <row r="99" spans="1:5" ht="12" customHeight="1">
      <c r="A99" s="3">
        <v>95</v>
      </c>
      <c r="B99" s="10">
        <f t="shared" si="9"/>
        <v>0</v>
      </c>
      <c r="C99" s="10">
        <f t="shared" si="7"/>
        <v>0</v>
      </c>
      <c r="D99" s="11">
        <f t="shared" si="8"/>
        <v>8</v>
      </c>
      <c r="E99" s="3"/>
    </row>
    <row r="100" spans="1:5" ht="12" customHeight="1">
      <c r="A100" s="3">
        <v>96</v>
      </c>
      <c r="B100" s="10">
        <f t="shared" si="9"/>
        <v>0</v>
      </c>
      <c r="C100" s="10">
        <f t="shared" si="7"/>
        <v>0</v>
      </c>
      <c r="D100" s="11">
        <f t="shared" si="8"/>
        <v>8</v>
      </c>
      <c r="E100" s="3"/>
    </row>
    <row r="101" spans="1:5" ht="12" customHeight="1">
      <c r="A101" s="3">
        <v>97</v>
      </c>
      <c r="B101" s="10">
        <f t="shared" si="9"/>
        <v>0</v>
      </c>
      <c r="C101" s="10">
        <f t="shared" si="7"/>
        <v>0</v>
      </c>
      <c r="D101" s="11">
        <f t="shared" si="8"/>
        <v>9</v>
      </c>
      <c r="E101" s="3"/>
    </row>
    <row r="102" spans="1:5" ht="12" customHeight="1">
      <c r="A102" s="3">
        <v>98</v>
      </c>
      <c r="B102" s="10">
        <f t="shared" si="9"/>
        <v>0</v>
      </c>
      <c r="C102" s="10">
        <f t="shared" si="7"/>
        <v>0</v>
      </c>
      <c r="D102" s="11">
        <f t="shared" si="8"/>
        <v>9</v>
      </c>
      <c r="E102" s="3"/>
    </row>
    <row r="103" spans="1:5" ht="12" customHeight="1">
      <c r="A103" s="3">
        <v>99</v>
      </c>
      <c r="B103" s="10">
        <f t="shared" si="9"/>
        <v>0</v>
      </c>
      <c r="C103" s="10">
        <f t="shared" si="7"/>
        <v>0</v>
      </c>
      <c r="D103" s="11">
        <f t="shared" si="8"/>
        <v>9</v>
      </c>
      <c r="E103" s="3"/>
    </row>
    <row r="104" spans="1:5" ht="12" customHeight="1">
      <c r="A104" s="3">
        <v>100</v>
      </c>
      <c r="B104" s="10">
        <f t="shared" si="9"/>
        <v>0</v>
      </c>
      <c r="C104" s="10">
        <f t="shared" si="7"/>
        <v>0</v>
      </c>
      <c r="D104" s="11">
        <f t="shared" si="8"/>
        <v>9</v>
      </c>
      <c r="E104" s="3"/>
    </row>
    <row r="105" spans="1:5" ht="12" customHeight="1">
      <c r="A105" s="3">
        <v>101</v>
      </c>
      <c r="B105" s="10">
        <f t="shared" si="9"/>
        <v>0</v>
      </c>
      <c r="C105" s="10">
        <f t="shared" si="7"/>
        <v>0</v>
      </c>
      <c r="D105" s="11">
        <f t="shared" si="8"/>
        <v>9</v>
      </c>
      <c r="E105" s="3"/>
    </row>
    <row r="106" spans="1:5" ht="12" customHeight="1">
      <c r="A106" s="3">
        <v>102</v>
      </c>
      <c r="B106" s="10">
        <f t="shared" si="9"/>
        <v>0</v>
      </c>
      <c r="C106" s="10">
        <f t="shared" ref="C106:C169" si="10">IPMT(B$2/12,A106,B$3,B$1*-1)</f>
        <v>0</v>
      </c>
      <c r="D106" s="11">
        <f t="shared" si="8"/>
        <v>9</v>
      </c>
      <c r="E106" s="3"/>
    </row>
    <row r="107" spans="1:5" ht="12" customHeight="1">
      <c r="A107" s="3">
        <v>103</v>
      </c>
      <c r="B107" s="10">
        <f t="shared" si="9"/>
        <v>0</v>
      </c>
      <c r="C107" s="10">
        <f t="shared" si="10"/>
        <v>0</v>
      </c>
      <c r="D107" s="11">
        <f t="shared" si="8"/>
        <v>9</v>
      </c>
      <c r="E107" s="3"/>
    </row>
    <row r="108" spans="1:5" ht="12" customHeight="1">
      <c r="A108" s="3">
        <v>104</v>
      </c>
      <c r="B108" s="10">
        <f t="shared" si="9"/>
        <v>0</v>
      </c>
      <c r="C108" s="10">
        <f t="shared" si="10"/>
        <v>0</v>
      </c>
      <c r="D108" s="11">
        <f t="shared" si="8"/>
        <v>9</v>
      </c>
      <c r="E108" s="3"/>
    </row>
    <row r="109" spans="1:5" ht="12" customHeight="1">
      <c r="A109" s="3">
        <v>105</v>
      </c>
      <c r="B109" s="10">
        <f t="shared" si="9"/>
        <v>0</v>
      </c>
      <c r="C109" s="10">
        <f t="shared" si="10"/>
        <v>0</v>
      </c>
      <c r="D109" s="11">
        <f t="shared" si="8"/>
        <v>9</v>
      </c>
      <c r="E109" s="3"/>
    </row>
    <row r="110" spans="1:5" ht="12" customHeight="1">
      <c r="A110" s="3">
        <v>106</v>
      </c>
      <c r="B110" s="10">
        <f t="shared" si="9"/>
        <v>0</v>
      </c>
      <c r="C110" s="10">
        <f t="shared" si="10"/>
        <v>0</v>
      </c>
      <c r="D110" s="11">
        <f t="shared" si="8"/>
        <v>9</v>
      </c>
      <c r="E110" s="3"/>
    </row>
    <row r="111" spans="1:5" ht="12" customHeight="1">
      <c r="A111" s="3">
        <v>107</v>
      </c>
      <c r="B111" s="10">
        <f t="shared" si="9"/>
        <v>0</v>
      </c>
      <c r="C111" s="10">
        <f t="shared" si="10"/>
        <v>0</v>
      </c>
      <c r="D111" s="11">
        <f t="shared" si="8"/>
        <v>9</v>
      </c>
      <c r="E111" s="3"/>
    </row>
    <row r="112" spans="1:5" ht="12" customHeight="1">
      <c r="A112" s="3">
        <v>108</v>
      </c>
      <c r="B112" s="10">
        <f t="shared" si="9"/>
        <v>0</v>
      </c>
      <c r="C112" s="10">
        <f t="shared" si="10"/>
        <v>0</v>
      </c>
      <c r="D112" s="11">
        <f t="shared" si="8"/>
        <v>9</v>
      </c>
      <c r="E112" s="3"/>
    </row>
    <row r="113" spans="1:5" ht="12" customHeight="1">
      <c r="A113" s="3">
        <v>109</v>
      </c>
      <c r="B113" s="10">
        <f t="shared" si="9"/>
        <v>0</v>
      </c>
      <c r="C113" s="10">
        <f t="shared" si="10"/>
        <v>0</v>
      </c>
      <c r="D113" s="11">
        <f t="shared" si="8"/>
        <v>10</v>
      </c>
      <c r="E113" s="3"/>
    </row>
    <row r="114" spans="1:5" ht="12" customHeight="1">
      <c r="A114" s="3">
        <v>110</v>
      </c>
      <c r="B114" s="10">
        <f t="shared" si="9"/>
        <v>0</v>
      </c>
      <c r="C114" s="10">
        <f t="shared" si="10"/>
        <v>0</v>
      </c>
      <c r="D114" s="11">
        <f t="shared" si="8"/>
        <v>10</v>
      </c>
      <c r="E114" s="3"/>
    </row>
    <row r="115" spans="1:5" ht="12" customHeight="1">
      <c r="A115" s="3">
        <v>111</v>
      </c>
      <c r="B115" s="10">
        <f t="shared" si="9"/>
        <v>0</v>
      </c>
      <c r="C115" s="10">
        <f t="shared" si="10"/>
        <v>0</v>
      </c>
      <c r="D115" s="11">
        <f t="shared" si="8"/>
        <v>10</v>
      </c>
      <c r="E115" s="3"/>
    </row>
    <row r="116" spans="1:5" ht="12" customHeight="1">
      <c r="A116" s="3">
        <v>112</v>
      </c>
      <c r="B116" s="10">
        <f t="shared" si="9"/>
        <v>0</v>
      </c>
      <c r="C116" s="10">
        <f t="shared" si="10"/>
        <v>0</v>
      </c>
      <c r="D116" s="11">
        <f t="shared" si="8"/>
        <v>10</v>
      </c>
      <c r="E116" s="3"/>
    </row>
    <row r="117" spans="1:5" ht="12" customHeight="1">
      <c r="A117" s="3">
        <v>113</v>
      </c>
      <c r="B117" s="10">
        <f t="shared" si="9"/>
        <v>0</v>
      </c>
      <c r="C117" s="10">
        <f t="shared" si="10"/>
        <v>0</v>
      </c>
      <c r="D117" s="11">
        <f t="shared" si="8"/>
        <v>10</v>
      </c>
      <c r="E117" s="3"/>
    </row>
    <row r="118" spans="1:5" ht="12" customHeight="1">
      <c r="A118" s="3">
        <v>114</v>
      </c>
      <c r="B118" s="10">
        <f t="shared" si="9"/>
        <v>0</v>
      </c>
      <c r="C118" s="10">
        <f t="shared" si="10"/>
        <v>0</v>
      </c>
      <c r="D118" s="11">
        <f t="shared" si="8"/>
        <v>10</v>
      </c>
      <c r="E118" s="3"/>
    </row>
    <row r="119" spans="1:5" ht="12" customHeight="1">
      <c r="A119" s="3">
        <v>115</v>
      </c>
      <c r="B119" s="10">
        <f t="shared" si="9"/>
        <v>0</v>
      </c>
      <c r="C119" s="10">
        <f t="shared" si="10"/>
        <v>0</v>
      </c>
      <c r="D119" s="11">
        <f t="shared" si="8"/>
        <v>10</v>
      </c>
      <c r="E119" s="3"/>
    </row>
    <row r="120" spans="1:5" ht="12" customHeight="1">
      <c r="A120" s="3">
        <v>116</v>
      </c>
      <c r="B120" s="10">
        <f t="shared" si="9"/>
        <v>0</v>
      </c>
      <c r="C120" s="10">
        <f t="shared" si="10"/>
        <v>0</v>
      </c>
      <c r="D120" s="11">
        <f t="shared" si="8"/>
        <v>10</v>
      </c>
      <c r="E120" s="3"/>
    </row>
    <row r="121" spans="1:5" ht="12" customHeight="1">
      <c r="A121" s="3">
        <v>117</v>
      </c>
      <c r="B121" s="10">
        <f t="shared" si="9"/>
        <v>0</v>
      </c>
      <c r="C121" s="10">
        <f t="shared" si="10"/>
        <v>0</v>
      </c>
      <c r="D121" s="11">
        <f t="shared" si="8"/>
        <v>10</v>
      </c>
      <c r="E121" s="3"/>
    </row>
    <row r="122" spans="1:5" ht="12" customHeight="1">
      <c r="A122" s="3">
        <v>118</v>
      </c>
      <c r="B122" s="10">
        <f t="shared" si="9"/>
        <v>0</v>
      </c>
      <c r="C122" s="10">
        <f t="shared" si="10"/>
        <v>0</v>
      </c>
      <c r="D122" s="11">
        <f t="shared" si="8"/>
        <v>10</v>
      </c>
      <c r="E122" s="3"/>
    </row>
    <row r="123" spans="1:5" ht="12" customHeight="1">
      <c r="A123" s="3">
        <v>119</v>
      </c>
      <c r="B123" s="10">
        <f t="shared" si="9"/>
        <v>0</v>
      </c>
      <c r="C123" s="10">
        <f t="shared" si="10"/>
        <v>0</v>
      </c>
      <c r="D123" s="11">
        <f t="shared" si="8"/>
        <v>10</v>
      </c>
      <c r="E123" s="3"/>
    </row>
    <row r="124" spans="1:5" ht="12" customHeight="1">
      <c r="A124" s="3">
        <v>120</v>
      </c>
      <c r="B124" s="10">
        <f t="shared" si="9"/>
        <v>0</v>
      </c>
      <c r="C124" s="10">
        <f t="shared" si="10"/>
        <v>0</v>
      </c>
      <c r="D124" s="11">
        <f t="shared" si="8"/>
        <v>10</v>
      </c>
      <c r="E124" s="3"/>
    </row>
    <row r="125" spans="1:5" ht="12" customHeight="1">
      <c r="A125" s="3">
        <v>121</v>
      </c>
      <c r="B125" s="10">
        <f t="shared" si="9"/>
        <v>0</v>
      </c>
      <c r="C125" s="10">
        <f t="shared" si="10"/>
        <v>0</v>
      </c>
      <c r="D125" s="11">
        <f t="shared" si="8"/>
        <v>11</v>
      </c>
      <c r="E125" s="3"/>
    </row>
    <row r="126" spans="1:5" ht="12" customHeight="1">
      <c r="A126" s="3">
        <v>122</v>
      </c>
      <c r="B126" s="10">
        <f t="shared" si="9"/>
        <v>0</v>
      </c>
      <c r="C126" s="10">
        <f t="shared" si="10"/>
        <v>0</v>
      </c>
      <c r="D126" s="11">
        <f t="shared" si="8"/>
        <v>11</v>
      </c>
      <c r="E126" s="3"/>
    </row>
    <row r="127" spans="1:5" ht="12" customHeight="1">
      <c r="A127" s="3">
        <v>123</v>
      </c>
      <c r="B127" s="10">
        <f t="shared" si="9"/>
        <v>0</v>
      </c>
      <c r="C127" s="10">
        <f t="shared" si="10"/>
        <v>0</v>
      </c>
      <c r="D127" s="11">
        <f t="shared" si="8"/>
        <v>11</v>
      </c>
      <c r="E127" s="3"/>
    </row>
    <row r="128" spans="1:5" ht="12" customHeight="1">
      <c r="A128" s="3">
        <v>124</v>
      </c>
      <c r="B128" s="10">
        <f t="shared" si="9"/>
        <v>0</v>
      </c>
      <c r="C128" s="10">
        <f t="shared" si="10"/>
        <v>0</v>
      </c>
      <c r="D128" s="11">
        <f t="shared" si="8"/>
        <v>11</v>
      </c>
      <c r="E128" s="3"/>
    </row>
    <row r="129" spans="1:5" ht="12" customHeight="1">
      <c r="A129" s="3">
        <v>125</v>
      </c>
      <c r="B129" s="10">
        <f t="shared" si="9"/>
        <v>0</v>
      </c>
      <c r="C129" s="10">
        <f t="shared" si="10"/>
        <v>0</v>
      </c>
      <c r="D129" s="11">
        <f t="shared" si="8"/>
        <v>11</v>
      </c>
      <c r="E129" s="3"/>
    </row>
    <row r="130" spans="1:5" ht="12" customHeight="1">
      <c r="A130" s="3">
        <v>126</v>
      </c>
      <c r="B130" s="10">
        <f t="shared" si="9"/>
        <v>0</v>
      </c>
      <c r="C130" s="10">
        <f t="shared" si="10"/>
        <v>0</v>
      </c>
      <c r="D130" s="11">
        <f t="shared" si="8"/>
        <v>11</v>
      </c>
      <c r="E130" s="3"/>
    </row>
    <row r="131" spans="1:5" ht="12" customHeight="1">
      <c r="A131" s="3">
        <v>127</v>
      </c>
      <c r="B131" s="10">
        <f t="shared" si="9"/>
        <v>0</v>
      </c>
      <c r="C131" s="10">
        <f t="shared" si="10"/>
        <v>0</v>
      </c>
      <c r="D131" s="11">
        <f t="shared" si="8"/>
        <v>11</v>
      </c>
      <c r="E131" s="3"/>
    </row>
    <row r="132" spans="1:5" ht="12" customHeight="1">
      <c r="A132" s="3">
        <v>128</v>
      </c>
      <c r="B132" s="10">
        <f t="shared" si="9"/>
        <v>0</v>
      </c>
      <c r="C132" s="10">
        <f t="shared" si="10"/>
        <v>0</v>
      </c>
      <c r="D132" s="11">
        <f t="shared" si="8"/>
        <v>11</v>
      </c>
      <c r="E132" s="3"/>
    </row>
    <row r="133" spans="1:5" ht="12" customHeight="1">
      <c r="A133" s="3">
        <v>129</v>
      </c>
      <c r="B133" s="10">
        <f t="shared" si="9"/>
        <v>0</v>
      </c>
      <c r="C133" s="10">
        <f t="shared" si="10"/>
        <v>0</v>
      </c>
      <c r="D133" s="11">
        <f t="shared" si="8"/>
        <v>11</v>
      </c>
      <c r="E133" s="3"/>
    </row>
    <row r="134" spans="1:5" ht="12" customHeight="1">
      <c r="A134" s="3">
        <v>130</v>
      </c>
      <c r="B134" s="10">
        <f t="shared" si="9"/>
        <v>0</v>
      </c>
      <c r="C134" s="10">
        <f t="shared" si="10"/>
        <v>0</v>
      </c>
      <c r="D134" s="11">
        <f t="shared" si="8"/>
        <v>11</v>
      </c>
      <c r="E134" s="3"/>
    </row>
    <row r="135" spans="1:5" ht="12" customHeight="1">
      <c r="A135" s="3">
        <v>131</v>
      </c>
      <c r="B135" s="10">
        <f t="shared" si="9"/>
        <v>0</v>
      </c>
      <c r="C135" s="10">
        <f t="shared" si="10"/>
        <v>0</v>
      </c>
      <c r="D135" s="11">
        <f t="shared" ref="D135:D198" si="11">ROUNDUP(A135/12,0)</f>
        <v>11</v>
      </c>
      <c r="E135" s="3"/>
    </row>
    <row r="136" spans="1:5" ht="12" customHeight="1">
      <c r="A136" s="3">
        <v>132</v>
      </c>
      <c r="B136" s="10">
        <f t="shared" si="9"/>
        <v>0</v>
      </c>
      <c r="C136" s="10">
        <f t="shared" si="10"/>
        <v>0</v>
      </c>
      <c r="D136" s="11">
        <f t="shared" si="11"/>
        <v>11</v>
      </c>
      <c r="E136" s="3"/>
    </row>
    <row r="137" spans="1:5" ht="12" customHeight="1">
      <c r="A137" s="3">
        <v>133</v>
      </c>
      <c r="B137" s="10">
        <f t="shared" si="9"/>
        <v>0</v>
      </c>
      <c r="C137" s="10">
        <f t="shared" si="10"/>
        <v>0</v>
      </c>
      <c r="D137" s="11">
        <f t="shared" si="11"/>
        <v>12</v>
      </c>
      <c r="E137" s="3"/>
    </row>
    <row r="138" spans="1:5" ht="12" customHeight="1">
      <c r="A138" s="3">
        <v>134</v>
      </c>
      <c r="B138" s="10">
        <f t="shared" si="9"/>
        <v>0</v>
      </c>
      <c r="C138" s="10">
        <f t="shared" si="10"/>
        <v>0</v>
      </c>
      <c r="D138" s="11">
        <f t="shared" si="11"/>
        <v>12</v>
      </c>
      <c r="E138" s="3"/>
    </row>
    <row r="139" spans="1:5" ht="12" customHeight="1">
      <c r="A139" s="3">
        <v>135</v>
      </c>
      <c r="B139" s="10">
        <f t="shared" si="9"/>
        <v>0</v>
      </c>
      <c r="C139" s="10">
        <f t="shared" si="10"/>
        <v>0</v>
      </c>
      <c r="D139" s="11">
        <f t="shared" si="11"/>
        <v>12</v>
      </c>
      <c r="E139" s="3"/>
    </row>
    <row r="140" spans="1:5" ht="12" customHeight="1">
      <c r="A140" s="3">
        <v>136</v>
      </c>
      <c r="B140" s="10">
        <f t="shared" si="9"/>
        <v>0</v>
      </c>
      <c r="C140" s="10">
        <f t="shared" si="10"/>
        <v>0</v>
      </c>
      <c r="D140" s="11">
        <f t="shared" si="11"/>
        <v>12</v>
      </c>
      <c r="E140" s="3"/>
    </row>
    <row r="141" spans="1:5" ht="12" customHeight="1">
      <c r="A141" s="3">
        <v>137</v>
      </c>
      <c r="B141" s="10">
        <f t="shared" si="9"/>
        <v>0</v>
      </c>
      <c r="C141" s="10">
        <f t="shared" si="10"/>
        <v>0</v>
      </c>
      <c r="D141" s="11">
        <f t="shared" si="11"/>
        <v>12</v>
      </c>
      <c r="E141" s="3"/>
    </row>
    <row r="142" spans="1:5" ht="12" customHeight="1">
      <c r="A142" s="3">
        <v>138</v>
      </c>
      <c r="B142" s="10">
        <f t="shared" si="9"/>
        <v>0</v>
      </c>
      <c r="C142" s="10">
        <f t="shared" si="10"/>
        <v>0</v>
      </c>
      <c r="D142" s="11">
        <f t="shared" si="11"/>
        <v>12</v>
      </c>
      <c r="E142" s="3"/>
    </row>
    <row r="143" spans="1:5" ht="12" customHeight="1">
      <c r="A143" s="3">
        <v>139</v>
      </c>
      <c r="B143" s="10">
        <f t="shared" si="9"/>
        <v>0</v>
      </c>
      <c r="C143" s="10">
        <f t="shared" si="10"/>
        <v>0</v>
      </c>
      <c r="D143" s="11">
        <f t="shared" si="11"/>
        <v>12</v>
      </c>
      <c r="E143" s="3"/>
    </row>
    <row r="144" spans="1:5" ht="12" customHeight="1">
      <c r="A144" s="3">
        <v>140</v>
      </c>
      <c r="B144" s="10">
        <f t="shared" si="9"/>
        <v>0</v>
      </c>
      <c r="C144" s="10">
        <f t="shared" si="10"/>
        <v>0</v>
      </c>
      <c r="D144" s="11">
        <f t="shared" si="11"/>
        <v>12</v>
      </c>
      <c r="E144" s="3"/>
    </row>
    <row r="145" spans="1:5" ht="12" customHeight="1">
      <c r="A145" s="3">
        <v>141</v>
      </c>
      <c r="B145" s="10">
        <f t="shared" si="9"/>
        <v>0</v>
      </c>
      <c r="C145" s="10">
        <f t="shared" si="10"/>
        <v>0</v>
      </c>
      <c r="D145" s="11">
        <f t="shared" si="11"/>
        <v>12</v>
      </c>
      <c r="E145" s="3"/>
    </row>
    <row r="146" spans="1:5" ht="12" customHeight="1">
      <c r="A146" s="3">
        <v>142</v>
      </c>
      <c r="B146" s="10">
        <f t="shared" si="9"/>
        <v>0</v>
      </c>
      <c r="C146" s="10">
        <f t="shared" si="10"/>
        <v>0</v>
      </c>
      <c r="D146" s="11">
        <f t="shared" si="11"/>
        <v>12</v>
      </c>
      <c r="E146" s="3"/>
    </row>
    <row r="147" spans="1:5" ht="12" customHeight="1">
      <c r="A147" s="3">
        <v>143</v>
      </c>
      <c r="B147" s="10">
        <f t="shared" si="9"/>
        <v>0</v>
      </c>
      <c r="C147" s="10">
        <f t="shared" si="10"/>
        <v>0</v>
      </c>
      <c r="D147" s="11">
        <f t="shared" si="11"/>
        <v>12</v>
      </c>
      <c r="E147" s="3"/>
    </row>
    <row r="148" spans="1:5" ht="12" customHeight="1">
      <c r="A148" s="3">
        <v>144</v>
      </c>
      <c r="B148" s="10">
        <f t="shared" si="9"/>
        <v>0</v>
      </c>
      <c r="C148" s="10">
        <f t="shared" si="10"/>
        <v>0</v>
      </c>
      <c r="D148" s="11">
        <f t="shared" si="11"/>
        <v>12</v>
      </c>
      <c r="E148" s="3"/>
    </row>
    <row r="149" spans="1:5" ht="12" customHeight="1">
      <c r="A149" s="3">
        <v>145</v>
      </c>
      <c r="B149" s="10">
        <f t="shared" si="9"/>
        <v>0</v>
      </c>
      <c r="C149" s="10">
        <f t="shared" si="10"/>
        <v>0</v>
      </c>
      <c r="D149" s="11">
        <f t="shared" si="11"/>
        <v>13</v>
      </c>
      <c r="E149" s="3"/>
    </row>
    <row r="150" spans="1:5" ht="12" customHeight="1">
      <c r="A150" s="3">
        <v>146</v>
      </c>
      <c r="B150" s="10">
        <f t="shared" si="9"/>
        <v>0</v>
      </c>
      <c r="C150" s="10">
        <f t="shared" si="10"/>
        <v>0</v>
      </c>
      <c r="D150" s="11">
        <f t="shared" si="11"/>
        <v>13</v>
      </c>
      <c r="E150" s="3"/>
    </row>
    <row r="151" spans="1:5" ht="12" customHeight="1">
      <c r="A151" s="3">
        <v>147</v>
      </c>
      <c r="B151" s="10">
        <f t="shared" si="9"/>
        <v>0</v>
      </c>
      <c r="C151" s="10">
        <f t="shared" si="10"/>
        <v>0</v>
      </c>
      <c r="D151" s="11">
        <f t="shared" si="11"/>
        <v>13</v>
      </c>
      <c r="E151" s="3"/>
    </row>
    <row r="152" spans="1:5" ht="12" customHeight="1">
      <c r="A152" s="3">
        <v>148</v>
      </c>
      <c r="B152" s="10">
        <f t="shared" si="9"/>
        <v>0</v>
      </c>
      <c r="C152" s="10">
        <f t="shared" si="10"/>
        <v>0</v>
      </c>
      <c r="D152" s="11">
        <f t="shared" si="11"/>
        <v>13</v>
      </c>
      <c r="E152" s="3"/>
    </row>
    <row r="153" spans="1:5" ht="12" customHeight="1">
      <c r="A153" s="3">
        <v>149</v>
      </c>
      <c r="B153" s="10">
        <f t="shared" si="9"/>
        <v>0</v>
      </c>
      <c r="C153" s="10">
        <f t="shared" si="10"/>
        <v>0</v>
      </c>
      <c r="D153" s="11">
        <f t="shared" si="11"/>
        <v>13</v>
      </c>
      <c r="E153" s="3"/>
    </row>
    <row r="154" spans="1:5" ht="12" customHeight="1">
      <c r="A154" s="3">
        <v>150</v>
      </c>
      <c r="B154" s="10">
        <f t="shared" si="9"/>
        <v>0</v>
      </c>
      <c r="C154" s="10">
        <f t="shared" si="10"/>
        <v>0</v>
      </c>
      <c r="D154" s="11">
        <f t="shared" si="11"/>
        <v>13</v>
      </c>
      <c r="E154" s="3"/>
    </row>
    <row r="155" spans="1:5" ht="12" customHeight="1">
      <c r="A155" s="3">
        <v>151</v>
      </c>
      <c r="B155" s="10">
        <f t="shared" si="9"/>
        <v>0</v>
      </c>
      <c r="C155" s="10">
        <f t="shared" si="10"/>
        <v>0</v>
      </c>
      <c r="D155" s="11">
        <f t="shared" si="11"/>
        <v>13</v>
      </c>
      <c r="E155" s="3"/>
    </row>
    <row r="156" spans="1:5" ht="12" customHeight="1">
      <c r="A156" s="3">
        <v>152</v>
      </c>
      <c r="B156" s="10">
        <f t="shared" si="9"/>
        <v>0</v>
      </c>
      <c r="C156" s="10">
        <f t="shared" si="10"/>
        <v>0</v>
      </c>
      <c r="D156" s="11">
        <f t="shared" si="11"/>
        <v>13</v>
      </c>
      <c r="E156" s="3"/>
    </row>
    <row r="157" spans="1:5" ht="12" customHeight="1">
      <c r="A157" s="3">
        <v>153</v>
      </c>
      <c r="B157" s="10">
        <f t="shared" si="9"/>
        <v>0</v>
      </c>
      <c r="C157" s="10">
        <f t="shared" si="10"/>
        <v>0</v>
      </c>
      <c r="D157" s="11">
        <f t="shared" si="11"/>
        <v>13</v>
      </c>
      <c r="E157" s="3"/>
    </row>
    <row r="158" spans="1:5" ht="12" customHeight="1">
      <c r="A158" s="3">
        <v>154</v>
      </c>
      <c r="B158" s="10">
        <f t="shared" ref="B158:B221" si="12">PPMT(B$2/12,A158,B$3,B$1*-1)</f>
        <v>0</v>
      </c>
      <c r="C158" s="10">
        <f t="shared" si="10"/>
        <v>0</v>
      </c>
      <c r="D158" s="11">
        <f t="shared" si="11"/>
        <v>13</v>
      </c>
      <c r="E158" s="3"/>
    </row>
    <row r="159" spans="1:5" ht="12" customHeight="1">
      <c r="A159" s="3">
        <v>155</v>
      </c>
      <c r="B159" s="10">
        <f t="shared" si="12"/>
        <v>0</v>
      </c>
      <c r="C159" s="10">
        <f t="shared" si="10"/>
        <v>0</v>
      </c>
      <c r="D159" s="11">
        <f t="shared" si="11"/>
        <v>13</v>
      </c>
      <c r="E159" s="3"/>
    </row>
    <row r="160" spans="1:5" ht="12" customHeight="1">
      <c r="A160" s="3">
        <v>156</v>
      </c>
      <c r="B160" s="10">
        <f t="shared" si="12"/>
        <v>0</v>
      </c>
      <c r="C160" s="10">
        <f t="shared" si="10"/>
        <v>0</v>
      </c>
      <c r="D160" s="11">
        <f t="shared" si="11"/>
        <v>13</v>
      </c>
      <c r="E160" s="3"/>
    </row>
    <row r="161" spans="1:5" ht="12" customHeight="1">
      <c r="A161" s="3">
        <v>157</v>
      </c>
      <c r="B161" s="10">
        <f t="shared" si="12"/>
        <v>0</v>
      </c>
      <c r="C161" s="10">
        <f t="shared" si="10"/>
        <v>0</v>
      </c>
      <c r="D161" s="11">
        <f t="shared" si="11"/>
        <v>14</v>
      </c>
      <c r="E161" s="3"/>
    </row>
    <row r="162" spans="1:5" ht="12" customHeight="1">
      <c r="A162" s="3">
        <v>158</v>
      </c>
      <c r="B162" s="10">
        <f t="shared" si="12"/>
        <v>0</v>
      </c>
      <c r="C162" s="10">
        <f t="shared" si="10"/>
        <v>0</v>
      </c>
      <c r="D162" s="11">
        <f t="shared" si="11"/>
        <v>14</v>
      </c>
      <c r="E162" s="3"/>
    </row>
    <row r="163" spans="1:5" ht="12" customHeight="1">
      <c r="A163" s="3">
        <v>159</v>
      </c>
      <c r="B163" s="10">
        <f t="shared" si="12"/>
        <v>0</v>
      </c>
      <c r="C163" s="10">
        <f t="shared" si="10"/>
        <v>0</v>
      </c>
      <c r="D163" s="11">
        <f t="shared" si="11"/>
        <v>14</v>
      </c>
      <c r="E163" s="3"/>
    </row>
    <row r="164" spans="1:5" ht="12" customHeight="1">
      <c r="A164" s="3">
        <v>160</v>
      </c>
      <c r="B164" s="10">
        <f t="shared" si="12"/>
        <v>0</v>
      </c>
      <c r="C164" s="10">
        <f t="shared" si="10"/>
        <v>0</v>
      </c>
      <c r="D164" s="11">
        <f t="shared" si="11"/>
        <v>14</v>
      </c>
      <c r="E164" s="3"/>
    </row>
    <row r="165" spans="1:5" ht="12" customHeight="1">
      <c r="A165" s="3">
        <v>161</v>
      </c>
      <c r="B165" s="10">
        <f t="shared" si="12"/>
        <v>0</v>
      </c>
      <c r="C165" s="10">
        <f t="shared" si="10"/>
        <v>0</v>
      </c>
      <c r="D165" s="11">
        <f t="shared" si="11"/>
        <v>14</v>
      </c>
      <c r="E165" s="3"/>
    </row>
    <row r="166" spans="1:5" ht="12" customHeight="1">
      <c r="A166" s="3">
        <v>162</v>
      </c>
      <c r="B166" s="10">
        <f t="shared" si="12"/>
        <v>0</v>
      </c>
      <c r="C166" s="10">
        <f t="shared" si="10"/>
        <v>0</v>
      </c>
      <c r="D166" s="11">
        <f t="shared" si="11"/>
        <v>14</v>
      </c>
      <c r="E166" s="3"/>
    </row>
    <row r="167" spans="1:5" ht="12" customHeight="1">
      <c r="A167" s="3">
        <v>163</v>
      </c>
      <c r="B167" s="10">
        <f t="shared" si="12"/>
        <v>0</v>
      </c>
      <c r="C167" s="10">
        <f t="shared" si="10"/>
        <v>0</v>
      </c>
      <c r="D167" s="11">
        <f t="shared" si="11"/>
        <v>14</v>
      </c>
      <c r="E167" s="3"/>
    </row>
    <row r="168" spans="1:5" ht="12" customHeight="1">
      <c r="A168" s="3">
        <v>164</v>
      </c>
      <c r="B168" s="10">
        <f t="shared" si="12"/>
        <v>0</v>
      </c>
      <c r="C168" s="10">
        <f t="shared" si="10"/>
        <v>0</v>
      </c>
      <c r="D168" s="11">
        <f t="shared" si="11"/>
        <v>14</v>
      </c>
      <c r="E168" s="3"/>
    </row>
    <row r="169" spans="1:5" ht="12" customHeight="1">
      <c r="A169" s="3">
        <v>165</v>
      </c>
      <c r="B169" s="10">
        <f t="shared" si="12"/>
        <v>0</v>
      </c>
      <c r="C169" s="10">
        <f t="shared" si="10"/>
        <v>0</v>
      </c>
      <c r="D169" s="11">
        <f t="shared" si="11"/>
        <v>14</v>
      </c>
      <c r="E169" s="3"/>
    </row>
    <row r="170" spans="1:5" ht="12" customHeight="1">
      <c r="A170" s="3">
        <v>166</v>
      </c>
      <c r="B170" s="10">
        <f t="shared" si="12"/>
        <v>0</v>
      </c>
      <c r="C170" s="10">
        <f t="shared" ref="C170:C233" si="13">IPMT(B$2/12,A170,B$3,B$1*-1)</f>
        <v>0</v>
      </c>
      <c r="D170" s="11">
        <f t="shared" si="11"/>
        <v>14</v>
      </c>
      <c r="E170" s="3"/>
    </row>
    <row r="171" spans="1:5" ht="12" customHeight="1">
      <c r="A171" s="3">
        <v>167</v>
      </c>
      <c r="B171" s="10">
        <f t="shared" si="12"/>
        <v>0</v>
      </c>
      <c r="C171" s="10">
        <f t="shared" si="13"/>
        <v>0</v>
      </c>
      <c r="D171" s="11">
        <f t="shared" si="11"/>
        <v>14</v>
      </c>
      <c r="E171" s="3"/>
    </row>
    <row r="172" spans="1:5" ht="12" customHeight="1">
      <c r="A172" s="3">
        <v>168</v>
      </c>
      <c r="B172" s="10">
        <f t="shared" si="12"/>
        <v>0</v>
      </c>
      <c r="C172" s="10">
        <f t="shared" si="13"/>
        <v>0</v>
      </c>
      <c r="D172" s="11">
        <f t="shared" si="11"/>
        <v>14</v>
      </c>
      <c r="E172" s="3"/>
    </row>
    <row r="173" spans="1:5" ht="12" customHeight="1">
      <c r="A173" s="3">
        <v>169</v>
      </c>
      <c r="B173" s="10">
        <f t="shared" si="12"/>
        <v>0</v>
      </c>
      <c r="C173" s="10">
        <f t="shared" si="13"/>
        <v>0</v>
      </c>
      <c r="D173" s="11">
        <f t="shared" si="11"/>
        <v>15</v>
      </c>
      <c r="E173" s="3"/>
    </row>
    <row r="174" spans="1:5" ht="12" customHeight="1">
      <c r="A174" s="3">
        <v>170</v>
      </c>
      <c r="B174" s="10">
        <f t="shared" si="12"/>
        <v>0</v>
      </c>
      <c r="C174" s="10">
        <f t="shared" si="13"/>
        <v>0</v>
      </c>
      <c r="D174" s="11">
        <f t="shared" si="11"/>
        <v>15</v>
      </c>
      <c r="E174" s="3"/>
    </row>
    <row r="175" spans="1:5" ht="12" customHeight="1">
      <c r="A175" s="3">
        <v>171</v>
      </c>
      <c r="B175" s="10">
        <f t="shared" si="12"/>
        <v>0</v>
      </c>
      <c r="C175" s="10">
        <f t="shared" si="13"/>
        <v>0</v>
      </c>
      <c r="D175" s="11">
        <f t="shared" si="11"/>
        <v>15</v>
      </c>
      <c r="E175" s="3"/>
    </row>
    <row r="176" spans="1:5" ht="12" customHeight="1">
      <c r="A176" s="3">
        <v>172</v>
      </c>
      <c r="B176" s="10">
        <f t="shared" si="12"/>
        <v>0</v>
      </c>
      <c r="C176" s="10">
        <f t="shared" si="13"/>
        <v>0</v>
      </c>
      <c r="D176" s="11">
        <f t="shared" si="11"/>
        <v>15</v>
      </c>
      <c r="E176" s="3"/>
    </row>
    <row r="177" spans="1:5" ht="12" customHeight="1">
      <c r="A177" s="3">
        <v>173</v>
      </c>
      <c r="B177" s="10">
        <f t="shared" si="12"/>
        <v>0</v>
      </c>
      <c r="C177" s="10">
        <f t="shared" si="13"/>
        <v>0</v>
      </c>
      <c r="D177" s="11">
        <f t="shared" si="11"/>
        <v>15</v>
      </c>
      <c r="E177" s="3"/>
    </row>
    <row r="178" spans="1:5" ht="12" customHeight="1">
      <c r="A178" s="3">
        <v>174</v>
      </c>
      <c r="B178" s="10">
        <f t="shared" si="12"/>
        <v>0</v>
      </c>
      <c r="C178" s="10">
        <f t="shared" si="13"/>
        <v>0</v>
      </c>
      <c r="D178" s="11">
        <f t="shared" si="11"/>
        <v>15</v>
      </c>
      <c r="E178" s="3"/>
    </row>
    <row r="179" spans="1:5" ht="12" customHeight="1">
      <c r="A179" s="3">
        <v>175</v>
      </c>
      <c r="B179" s="10">
        <f t="shared" si="12"/>
        <v>0</v>
      </c>
      <c r="C179" s="10">
        <f t="shared" si="13"/>
        <v>0</v>
      </c>
      <c r="D179" s="11">
        <f t="shared" si="11"/>
        <v>15</v>
      </c>
      <c r="E179" s="3"/>
    </row>
    <row r="180" spans="1:5" ht="12" customHeight="1">
      <c r="A180" s="3">
        <v>176</v>
      </c>
      <c r="B180" s="10">
        <f t="shared" si="12"/>
        <v>0</v>
      </c>
      <c r="C180" s="10">
        <f t="shared" si="13"/>
        <v>0</v>
      </c>
      <c r="D180" s="11">
        <f t="shared" si="11"/>
        <v>15</v>
      </c>
      <c r="E180" s="3"/>
    </row>
    <row r="181" spans="1:5" ht="12" customHeight="1">
      <c r="A181" s="3">
        <v>177</v>
      </c>
      <c r="B181" s="10">
        <f t="shared" si="12"/>
        <v>0</v>
      </c>
      <c r="C181" s="10">
        <f t="shared" si="13"/>
        <v>0</v>
      </c>
      <c r="D181" s="11">
        <f t="shared" si="11"/>
        <v>15</v>
      </c>
      <c r="E181" s="3"/>
    </row>
    <row r="182" spans="1:5" ht="12" customHeight="1">
      <c r="A182" s="3">
        <v>178</v>
      </c>
      <c r="B182" s="10">
        <f t="shared" si="12"/>
        <v>0</v>
      </c>
      <c r="C182" s="10">
        <f t="shared" si="13"/>
        <v>0</v>
      </c>
      <c r="D182" s="11">
        <f t="shared" si="11"/>
        <v>15</v>
      </c>
      <c r="E182" s="3"/>
    </row>
    <row r="183" spans="1:5" ht="12" customHeight="1">
      <c r="A183" s="3">
        <v>179</v>
      </c>
      <c r="B183" s="10">
        <f t="shared" si="12"/>
        <v>0</v>
      </c>
      <c r="C183" s="10">
        <f t="shared" si="13"/>
        <v>0</v>
      </c>
      <c r="D183" s="11">
        <f t="shared" si="11"/>
        <v>15</v>
      </c>
      <c r="E183" s="3"/>
    </row>
    <row r="184" spans="1:5" ht="12" customHeight="1">
      <c r="A184" s="3">
        <v>180</v>
      </c>
      <c r="B184" s="10">
        <f t="shared" si="12"/>
        <v>0</v>
      </c>
      <c r="C184" s="10">
        <f t="shared" si="13"/>
        <v>0</v>
      </c>
      <c r="D184" s="11">
        <f t="shared" si="11"/>
        <v>15</v>
      </c>
      <c r="E184" s="3"/>
    </row>
    <row r="185" spans="1:5" ht="12" customHeight="1">
      <c r="A185" s="3">
        <v>181</v>
      </c>
      <c r="B185" s="10" t="e">
        <f t="shared" si="12"/>
        <v>#NUM!</v>
      </c>
      <c r="C185" s="10" t="e">
        <f t="shared" si="13"/>
        <v>#NUM!</v>
      </c>
      <c r="D185" s="11">
        <f t="shared" si="11"/>
        <v>16</v>
      </c>
      <c r="E185" s="3"/>
    </row>
    <row r="186" spans="1:5" ht="12" customHeight="1">
      <c r="A186" s="3">
        <v>182</v>
      </c>
      <c r="B186" s="10" t="e">
        <f t="shared" si="12"/>
        <v>#NUM!</v>
      </c>
      <c r="C186" s="10" t="e">
        <f t="shared" si="13"/>
        <v>#NUM!</v>
      </c>
      <c r="D186" s="11">
        <f t="shared" si="11"/>
        <v>16</v>
      </c>
      <c r="E186" s="3"/>
    </row>
    <row r="187" spans="1:5" ht="12" customHeight="1">
      <c r="A187" s="3">
        <v>183</v>
      </c>
      <c r="B187" s="10" t="e">
        <f t="shared" si="12"/>
        <v>#NUM!</v>
      </c>
      <c r="C187" s="10" t="e">
        <f t="shared" si="13"/>
        <v>#NUM!</v>
      </c>
      <c r="D187" s="11">
        <f t="shared" si="11"/>
        <v>16</v>
      </c>
      <c r="E187" s="3"/>
    </row>
    <row r="188" spans="1:5" ht="12" customHeight="1">
      <c r="A188" s="3">
        <v>184</v>
      </c>
      <c r="B188" s="10" t="e">
        <f t="shared" si="12"/>
        <v>#NUM!</v>
      </c>
      <c r="C188" s="10" t="e">
        <f t="shared" si="13"/>
        <v>#NUM!</v>
      </c>
      <c r="D188" s="11">
        <f t="shared" si="11"/>
        <v>16</v>
      </c>
      <c r="E188" s="3"/>
    </row>
    <row r="189" spans="1:5" ht="12" customHeight="1">
      <c r="A189" s="3">
        <v>185</v>
      </c>
      <c r="B189" s="10" t="e">
        <f t="shared" si="12"/>
        <v>#NUM!</v>
      </c>
      <c r="C189" s="10" t="e">
        <f t="shared" si="13"/>
        <v>#NUM!</v>
      </c>
      <c r="D189" s="11">
        <f t="shared" si="11"/>
        <v>16</v>
      </c>
      <c r="E189" s="3"/>
    </row>
    <row r="190" spans="1:5" ht="12" customHeight="1">
      <c r="A190" s="3">
        <v>186</v>
      </c>
      <c r="B190" s="10" t="e">
        <f t="shared" si="12"/>
        <v>#NUM!</v>
      </c>
      <c r="C190" s="10" t="e">
        <f t="shared" si="13"/>
        <v>#NUM!</v>
      </c>
      <c r="D190" s="11">
        <f t="shared" si="11"/>
        <v>16</v>
      </c>
      <c r="E190" s="3"/>
    </row>
    <row r="191" spans="1:5" ht="12" customHeight="1">
      <c r="A191" s="3">
        <v>187</v>
      </c>
      <c r="B191" s="10" t="e">
        <f t="shared" si="12"/>
        <v>#NUM!</v>
      </c>
      <c r="C191" s="10" t="e">
        <f t="shared" si="13"/>
        <v>#NUM!</v>
      </c>
      <c r="D191" s="11">
        <f t="shared" si="11"/>
        <v>16</v>
      </c>
      <c r="E191" s="3"/>
    </row>
    <row r="192" spans="1:5" ht="12" customHeight="1">
      <c r="A192" s="3">
        <v>188</v>
      </c>
      <c r="B192" s="10" t="e">
        <f t="shared" si="12"/>
        <v>#NUM!</v>
      </c>
      <c r="C192" s="10" t="e">
        <f t="shared" si="13"/>
        <v>#NUM!</v>
      </c>
      <c r="D192" s="11">
        <f t="shared" si="11"/>
        <v>16</v>
      </c>
      <c r="E192" s="3"/>
    </row>
    <row r="193" spans="1:5" ht="12" customHeight="1">
      <c r="A193" s="3">
        <v>189</v>
      </c>
      <c r="B193" s="10" t="e">
        <f t="shared" si="12"/>
        <v>#NUM!</v>
      </c>
      <c r="C193" s="10" t="e">
        <f t="shared" si="13"/>
        <v>#NUM!</v>
      </c>
      <c r="D193" s="11">
        <f t="shared" si="11"/>
        <v>16</v>
      </c>
      <c r="E193" s="3"/>
    </row>
    <row r="194" spans="1:5" ht="12" customHeight="1">
      <c r="A194" s="3">
        <v>190</v>
      </c>
      <c r="B194" s="10" t="e">
        <f t="shared" si="12"/>
        <v>#NUM!</v>
      </c>
      <c r="C194" s="10" t="e">
        <f t="shared" si="13"/>
        <v>#NUM!</v>
      </c>
      <c r="D194" s="11">
        <f t="shared" si="11"/>
        <v>16</v>
      </c>
      <c r="E194" s="3"/>
    </row>
    <row r="195" spans="1:5" ht="12" customHeight="1">
      <c r="A195" s="3">
        <v>191</v>
      </c>
      <c r="B195" s="10" t="e">
        <f t="shared" si="12"/>
        <v>#NUM!</v>
      </c>
      <c r="C195" s="10" t="e">
        <f t="shared" si="13"/>
        <v>#NUM!</v>
      </c>
      <c r="D195" s="11">
        <f t="shared" si="11"/>
        <v>16</v>
      </c>
      <c r="E195" s="3"/>
    </row>
    <row r="196" spans="1:5" ht="12" customHeight="1">
      <c r="A196" s="3">
        <v>192</v>
      </c>
      <c r="B196" s="10" t="e">
        <f t="shared" si="12"/>
        <v>#NUM!</v>
      </c>
      <c r="C196" s="10" t="e">
        <f t="shared" si="13"/>
        <v>#NUM!</v>
      </c>
      <c r="D196" s="11">
        <f t="shared" si="11"/>
        <v>16</v>
      </c>
      <c r="E196" s="3"/>
    </row>
    <row r="197" spans="1:5" ht="12" customHeight="1">
      <c r="A197" s="3">
        <v>193</v>
      </c>
      <c r="B197" s="10" t="e">
        <f t="shared" si="12"/>
        <v>#NUM!</v>
      </c>
      <c r="C197" s="10" t="e">
        <f t="shared" si="13"/>
        <v>#NUM!</v>
      </c>
      <c r="D197" s="11">
        <f t="shared" si="11"/>
        <v>17</v>
      </c>
      <c r="E197" s="3"/>
    </row>
    <row r="198" spans="1:5" ht="12" customHeight="1">
      <c r="A198" s="3">
        <v>194</v>
      </c>
      <c r="B198" s="10" t="e">
        <f t="shared" si="12"/>
        <v>#NUM!</v>
      </c>
      <c r="C198" s="10" t="e">
        <f t="shared" si="13"/>
        <v>#NUM!</v>
      </c>
      <c r="D198" s="11">
        <f t="shared" si="11"/>
        <v>17</v>
      </c>
      <c r="E198" s="3"/>
    </row>
    <row r="199" spans="1:5" ht="12" customHeight="1">
      <c r="A199" s="3">
        <v>195</v>
      </c>
      <c r="B199" s="10" t="e">
        <f t="shared" si="12"/>
        <v>#NUM!</v>
      </c>
      <c r="C199" s="10" t="e">
        <f t="shared" si="13"/>
        <v>#NUM!</v>
      </c>
      <c r="D199" s="11">
        <f t="shared" ref="D199:D262" si="14">ROUNDUP(A199/12,0)</f>
        <v>17</v>
      </c>
      <c r="E199" s="3"/>
    </row>
    <row r="200" spans="1:5" ht="12" customHeight="1">
      <c r="A200" s="3">
        <v>196</v>
      </c>
      <c r="B200" s="10" t="e">
        <f t="shared" si="12"/>
        <v>#NUM!</v>
      </c>
      <c r="C200" s="10" t="e">
        <f t="shared" si="13"/>
        <v>#NUM!</v>
      </c>
      <c r="D200" s="11">
        <f t="shared" si="14"/>
        <v>17</v>
      </c>
      <c r="E200" s="3"/>
    </row>
    <row r="201" spans="1:5" ht="12" customHeight="1">
      <c r="A201" s="3">
        <v>197</v>
      </c>
      <c r="B201" s="10" t="e">
        <f t="shared" si="12"/>
        <v>#NUM!</v>
      </c>
      <c r="C201" s="10" t="e">
        <f t="shared" si="13"/>
        <v>#NUM!</v>
      </c>
      <c r="D201" s="11">
        <f t="shared" si="14"/>
        <v>17</v>
      </c>
      <c r="E201" s="3"/>
    </row>
    <row r="202" spans="1:5" ht="12" customHeight="1">
      <c r="A202" s="3">
        <v>198</v>
      </c>
      <c r="B202" s="10" t="e">
        <f t="shared" si="12"/>
        <v>#NUM!</v>
      </c>
      <c r="C202" s="10" t="e">
        <f t="shared" si="13"/>
        <v>#NUM!</v>
      </c>
      <c r="D202" s="11">
        <f t="shared" si="14"/>
        <v>17</v>
      </c>
      <c r="E202" s="3"/>
    </row>
    <row r="203" spans="1:5" ht="12" customHeight="1">
      <c r="A203" s="3">
        <v>199</v>
      </c>
      <c r="B203" s="10" t="e">
        <f t="shared" si="12"/>
        <v>#NUM!</v>
      </c>
      <c r="C203" s="10" t="e">
        <f t="shared" si="13"/>
        <v>#NUM!</v>
      </c>
      <c r="D203" s="11">
        <f t="shared" si="14"/>
        <v>17</v>
      </c>
      <c r="E203" s="3"/>
    </row>
    <row r="204" spans="1:5" ht="12" customHeight="1">
      <c r="A204" s="3">
        <v>200</v>
      </c>
      <c r="B204" s="10" t="e">
        <f t="shared" si="12"/>
        <v>#NUM!</v>
      </c>
      <c r="C204" s="10" t="e">
        <f t="shared" si="13"/>
        <v>#NUM!</v>
      </c>
      <c r="D204" s="11">
        <f t="shared" si="14"/>
        <v>17</v>
      </c>
      <c r="E204" s="3"/>
    </row>
    <row r="205" spans="1:5" ht="12" customHeight="1">
      <c r="A205" s="3">
        <v>201</v>
      </c>
      <c r="B205" s="10" t="e">
        <f t="shared" si="12"/>
        <v>#NUM!</v>
      </c>
      <c r="C205" s="10" t="e">
        <f t="shared" si="13"/>
        <v>#NUM!</v>
      </c>
      <c r="D205" s="11">
        <f t="shared" si="14"/>
        <v>17</v>
      </c>
      <c r="E205" s="3"/>
    </row>
    <row r="206" spans="1:5" ht="12" customHeight="1">
      <c r="A206" s="3">
        <v>202</v>
      </c>
      <c r="B206" s="10" t="e">
        <f t="shared" si="12"/>
        <v>#NUM!</v>
      </c>
      <c r="C206" s="10" t="e">
        <f t="shared" si="13"/>
        <v>#NUM!</v>
      </c>
      <c r="D206" s="11">
        <f t="shared" si="14"/>
        <v>17</v>
      </c>
      <c r="E206" s="3"/>
    </row>
    <row r="207" spans="1:5" ht="12" customHeight="1">
      <c r="A207" s="3">
        <v>203</v>
      </c>
      <c r="B207" s="10" t="e">
        <f t="shared" si="12"/>
        <v>#NUM!</v>
      </c>
      <c r="C207" s="10" t="e">
        <f t="shared" si="13"/>
        <v>#NUM!</v>
      </c>
      <c r="D207" s="11">
        <f t="shared" si="14"/>
        <v>17</v>
      </c>
      <c r="E207" s="3"/>
    </row>
    <row r="208" spans="1:5" ht="12" customHeight="1">
      <c r="A208" s="3">
        <v>204</v>
      </c>
      <c r="B208" s="10" t="e">
        <f t="shared" si="12"/>
        <v>#NUM!</v>
      </c>
      <c r="C208" s="10" t="e">
        <f t="shared" si="13"/>
        <v>#NUM!</v>
      </c>
      <c r="D208" s="11">
        <f t="shared" si="14"/>
        <v>17</v>
      </c>
      <c r="E208" s="3"/>
    </row>
    <row r="209" spans="1:5" ht="12" customHeight="1">
      <c r="A209" s="3">
        <v>205</v>
      </c>
      <c r="B209" s="10" t="e">
        <f t="shared" si="12"/>
        <v>#NUM!</v>
      </c>
      <c r="C209" s="10" t="e">
        <f t="shared" si="13"/>
        <v>#NUM!</v>
      </c>
      <c r="D209" s="11">
        <f t="shared" si="14"/>
        <v>18</v>
      </c>
      <c r="E209" s="3"/>
    </row>
    <row r="210" spans="1:5" ht="12" customHeight="1">
      <c r="A210" s="3">
        <v>206</v>
      </c>
      <c r="B210" s="10" t="e">
        <f t="shared" si="12"/>
        <v>#NUM!</v>
      </c>
      <c r="C210" s="10" t="e">
        <f t="shared" si="13"/>
        <v>#NUM!</v>
      </c>
      <c r="D210" s="11">
        <f t="shared" si="14"/>
        <v>18</v>
      </c>
      <c r="E210" s="3"/>
    </row>
    <row r="211" spans="1:5" ht="12" customHeight="1">
      <c r="A211" s="3">
        <v>207</v>
      </c>
      <c r="B211" s="10" t="e">
        <f t="shared" si="12"/>
        <v>#NUM!</v>
      </c>
      <c r="C211" s="10" t="e">
        <f t="shared" si="13"/>
        <v>#NUM!</v>
      </c>
      <c r="D211" s="11">
        <f t="shared" si="14"/>
        <v>18</v>
      </c>
      <c r="E211" s="3"/>
    </row>
    <row r="212" spans="1:5" ht="12" customHeight="1">
      <c r="A212" s="3">
        <v>208</v>
      </c>
      <c r="B212" s="10" t="e">
        <f t="shared" si="12"/>
        <v>#NUM!</v>
      </c>
      <c r="C212" s="10" t="e">
        <f t="shared" si="13"/>
        <v>#NUM!</v>
      </c>
      <c r="D212" s="11">
        <f t="shared" si="14"/>
        <v>18</v>
      </c>
      <c r="E212" s="3"/>
    </row>
    <row r="213" spans="1:5" ht="12" customHeight="1">
      <c r="A213" s="3">
        <v>209</v>
      </c>
      <c r="B213" s="10" t="e">
        <f t="shared" si="12"/>
        <v>#NUM!</v>
      </c>
      <c r="C213" s="10" t="e">
        <f t="shared" si="13"/>
        <v>#NUM!</v>
      </c>
      <c r="D213" s="11">
        <f t="shared" si="14"/>
        <v>18</v>
      </c>
      <c r="E213" s="3"/>
    </row>
    <row r="214" spans="1:5" ht="12" customHeight="1">
      <c r="A214" s="3">
        <v>210</v>
      </c>
      <c r="B214" s="10" t="e">
        <f t="shared" si="12"/>
        <v>#NUM!</v>
      </c>
      <c r="C214" s="10" t="e">
        <f t="shared" si="13"/>
        <v>#NUM!</v>
      </c>
      <c r="D214" s="11">
        <f t="shared" si="14"/>
        <v>18</v>
      </c>
      <c r="E214" s="3"/>
    </row>
    <row r="215" spans="1:5" ht="12" customHeight="1">
      <c r="A215" s="3">
        <v>211</v>
      </c>
      <c r="B215" s="10" t="e">
        <f t="shared" si="12"/>
        <v>#NUM!</v>
      </c>
      <c r="C215" s="10" t="e">
        <f t="shared" si="13"/>
        <v>#NUM!</v>
      </c>
      <c r="D215" s="11">
        <f t="shared" si="14"/>
        <v>18</v>
      </c>
      <c r="E215" s="3"/>
    </row>
    <row r="216" spans="1:5" ht="12" customHeight="1">
      <c r="A216" s="3">
        <v>212</v>
      </c>
      <c r="B216" s="10" t="e">
        <f t="shared" si="12"/>
        <v>#NUM!</v>
      </c>
      <c r="C216" s="10" t="e">
        <f t="shared" si="13"/>
        <v>#NUM!</v>
      </c>
      <c r="D216" s="11">
        <f t="shared" si="14"/>
        <v>18</v>
      </c>
      <c r="E216" s="3"/>
    </row>
    <row r="217" spans="1:5" ht="12" customHeight="1">
      <c r="A217" s="3">
        <v>213</v>
      </c>
      <c r="B217" s="10" t="e">
        <f t="shared" si="12"/>
        <v>#NUM!</v>
      </c>
      <c r="C217" s="10" t="e">
        <f t="shared" si="13"/>
        <v>#NUM!</v>
      </c>
      <c r="D217" s="11">
        <f t="shared" si="14"/>
        <v>18</v>
      </c>
      <c r="E217" s="3"/>
    </row>
    <row r="218" spans="1:5" ht="12" customHeight="1">
      <c r="A218" s="3">
        <v>214</v>
      </c>
      <c r="B218" s="10" t="e">
        <f t="shared" si="12"/>
        <v>#NUM!</v>
      </c>
      <c r="C218" s="10" t="e">
        <f t="shared" si="13"/>
        <v>#NUM!</v>
      </c>
      <c r="D218" s="11">
        <f t="shared" si="14"/>
        <v>18</v>
      </c>
      <c r="E218" s="3"/>
    </row>
    <row r="219" spans="1:5" ht="12" customHeight="1">
      <c r="A219" s="3">
        <v>215</v>
      </c>
      <c r="B219" s="10" t="e">
        <f t="shared" si="12"/>
        <v>#NUM!</v>
      </c>
      <c r="C219" s="10" t="e">
        <f t="shared" si="13"/>
        <v>#NUM!</v>
      </c>
      <c r="D219" s="11">
        <f t="shared" si="14"/>
        <v>18</v>
      </c>
      <c r="E219" s="3"/>
    </row>
    <row r="220" spans="1:5" ht="12" customHeight="1">
      <c r="A220" s="3">
        <v>216</v>
      </c>
      <c r="B220" s="10" t="e">
        <f t="shared" si="12"/>
        <v>#NUM!</v>
      </c>
      <c r="C220" s="10" t="e">
        <f t="shared" si="13"/>
        <v>#NUM!</v>
      </c>
      <c r="D220" s="11">
        <f t="shared" si="14"/>
        <v>18</v>
      </c>
      <c r="E220" s="3"/>
    </row>
    <row r="221" spans="1:5" ht="12" customHeight="1">
      <c r="A221" s="3">
        <v>217</v>
      </c>
      <c r="B221" s="10" t="e">
        <f t="shared" si="12"/>
        <v>#NUM!</v>
      </c>
      <c r="C221" s="10" t="e">
        <f t="shared" si="13"/>
        <v>#NUM!</v>
      </c>
      <c r="D221" s="11">
        <f t="shared" si="14"/>
        <v>19</v>
      </c>
      <c r="E221" s="3"/>
    </row>
    <row r="222" spans="1:5" ht="12" customHeight="1">
      <c r="A222" s="3">
        <v>218</v>
      </c>
      <c r="B222" s="10" t="e">
        <f t="shared" ref="B222:B285" si="15">PPMT(B$2/12,A222,B$3,B$1*-1)</f>
        <v>#NUM!</v>
      </c>
      <c r="C222" s="10" t="e">
        <f t="shared" si="13"/>
        <v>#NUM!</v>
      </c>
      <c r="D222" s="11">
        <f t="shared" si="14"/>
        <v>19</v>
      </c>
      <c r="E222" s="3"/>
    </row>
    <row r="223" spans="1:5" ht="12" customHeight="1">
      <c r="A223" s="3">
        <v>219</v>
      </c>
      <c r="B223" s="10" t="e">
        <f t="shared" si="15"/>
        <v>#NUM!</v>
      </c>
      <c r="C223" s="10" t="e">
        <f t="shared" si="13"/>
        <v>#NUM!</v>
      </c>
      <c r="D223" s="11">
        <f t="shared" si="14"/>
        <v>19</v>
      </c>
      <c r="E223" s="3"/>
    </row>
    <row r="224" spans="1:5" ht="12" customHeight="1">
      <c r="A224" s="3">
        <v>220</v>
      </c>
      <c r="B224" s="10" t="e">
        <f t="shared" si="15"/>
        <v>#NUM!</v>
      </c>
      <c r="C224" s="10" t="e">
        <f t="shared" si="13"/>
        <v>#NUM!</v>
      </c>
      <c r="D224" s="11">
        <f t="shared" si="14"/>
        <v>19</v>
      </c>
      <c r="E224" s="3"/>
    </row>
    <row r="225" spans="1:5" ht="12" customHeight="1">
      <c r="A225" s="3">
        <v>221</v>
      </c>
      <c r="B225" s="10" t="e">
        <f t="shared" si="15"/>
        <v>#NUM!</v>
      </c>
      <c r="C225" s="10" t="e">
        <f t="shared" si="13"/>
        <v>#NUM!</v>
      </c>
      <c r="D225" s="11">
        <f t="shared" si="14"/>
        <v>19</v>
      </c>
      <c r="E225" s="3"/>
    </row>
    <row r="226" spans="1:5" ht="12" customHeight="1">
      <c r="A226" s="3">
        <v>222</v>
      </c>
      <c r="B226" s="10" t="e">
        <f t="shared" si="15"/>
        <v>#NUM!</v>
      </c>
      <c r="C226" s="10" t="e">
        <f t="shared" si="13"/>
        <v>#NUM!</v>
      </c>
      <c r="D226" s="11">
        <f t="shared" si="14"/>
        <v>19</v>
      </c>
      <c r="E226" s="3"/>
    </row>
    <row r="227" spans="1:5" ht="12" customHeight="1">
      <c r="A227" s="3">
        <v>223</v>
      </c>
      <c r="B227" s="10" t="e">
        <f t="shared" si="15"/>
        <v>#NUM!</v>
      </c>
      <c r="C227" s="10" t="e">
        <f t="shared" si="13"/>
        <v>#NUM!</v>
      </c>
      <c r="D227" s="11">
        <f t="shared" si="14"/>
        <v>19</v>
      </c>
      <c r="E227" s="3"/>
    </row>
    <row r="228" spans="1:5" ht="12" customHeight="1">
      <c r="A228" s="3">
        <v>224</v>
      </c>
      <c r="B228" s="10" t="e">
        <f t="shared" si="15"/>
        <v>#NUM!</v>
      </c>
      <c r="C228" s="10" t="e">
        <f t="shared" si="13"/>
        <v>#NUM!</v>
      </c>
      <c r="D228" s="11">
        <f t="shared" si="14"/>
        <v>19</v>
      </c>
      <c r="E228" s="3"/>
    </row>
    <row r="229" spans="1:5" ht="12" customHeight="1">
      <c r="A229" s="3">
        <v>225</v>
      </c>
      <c r="B229" s="10" t="e">
        <f t="shared" si="15"/>
        <v>#NUM!</v>
      </c>
      <c r="C229" s="10" t="e">
        <f t="shared" si="13"/>
        <v>#NUM!</v>
      </c>
      <c r="D229" s="11">
        <f t="shared" si="14"/>
        <v>19</v>
      </c>
      <c r="E229" s="3"/>
    </row>
    <row r="230" spans="1:5" ht="12" customHeight="1">
      <c r="A230" s="3">
        <v>226</v>
      </c>
      <c r="B230" s="10" t="e">
        <f t="shared" si="15"/>
        <v>#NUM!</v>
      </c>
      <c r="C230" s="10" t="e">
        <f t="shared" si="13"/>
        <v>#NUM!</v>
      </c>
      <c r="D230" s="11">
        <f t="shared" si="14"/>
        <v>19</v>
      </c>
      <c r="E230" s="3"/>
    </row>
    <row r="231" spans="1:5" ht="12" customHeight="1">
      <c r="A231" s="3">
        <v>227</v>
      </c>
      <c r="B231" s="10" t="e">
        <f t="shared" si="15"/>
        <v>#NUM!</v>
      </c>
      <c r="C231" s="10" t="e">
        <f t="shared" si="13"/>
        <v>#NUM!</v>
      </c>
      <c r="D231" s="11">
        <f t="shared" si="14"/>
        <v>19</v>
      </c>
      <c r="E231" s="3"/>
    </row>
    <row r="232" spans="1:5" ht="12" customHeight="1">
      <c r="A232" s="3">
        <v>228</v>
      </c>
      <c r="B232" s="10" t="e">
        <f t="shared" si="15"/>
        <v>#NUM!</v>
      </c>
      <c r="C232" s="10" t="e">
        <f t="shared" si="13"/>
        <v>#NUM!</v>
      </c>
      <c r="D232" s="11">
        <f t="shared" si="14"/>
        <v>19</v>
      </c>
      <c r="E232" s="3"/>
    </row>
    <row r="233" spans="1:5" ht="12" customHeight="1">
      <c r="A233" s="3">
        <v>229</v>
      </c>
      <c r="B233" s="10" t="e">
        <f t="shared" si="15"/>
        <v>#NUM!</v>
      </c>
      <c r="C233" s="10" t="e">
        <f t="shared" si="13"/>
        <v>#NUM!</v>
      </c>
      <c r="D233" s="11">
        <f t="shared" si="14"/>
        <v>20</v>
      </c>
      <c r="E233" s="3"/>
    </row>
    <row r="234" spans="1:5" ht="12" customHeight="1">
      <c r="A234" s="3">
        <v>230</v>
      </c>
      <c r="B234" s="10" t="e">
        <f t="shared" si="15"/>
        <v>#NUM!</v>
      </c>
      <c r="C234" s="10" t="e">
        <f t="shared" ref="C234:C297" si="16">IPMT(B$2/12,A234,B$3,B$1*-1)</f>
        <v>#NUM!</v>
      </c>
      <c r="D234" s="11">
        <f t="shared" si="14"/>
        <v>20</v>
      </c>
      <c r="E234" s="3"/>
    </row>
    <row r="235" spans="1:5" ht="12" customHeight="1">
      <c r="A235" s="3">
        <v>231</v>
      </c>
      <c r="B235" s="10" t="e">
        <f t="shared" si="15"/>
        <v>#NUM!</v>
      </c>
      <c r="C235" s="10" t="e">
        <f t="shared" si="16"/>
        <v>#NUM!</v>
      </c>
      <c r="D235" s="11">
        <f t="shared" si="14"/>
        <v>20</v>
      </c>
      <c r="E235" s="3"/>
    </row>
    <row r="236" spans="1:5" ht="12" customHeight="1">
      <c r="A236" s="3">
        <v>232</v>
      </c>
      <c r="B236" s="10" t="e">
        <f t="shared" si="15"/>
        <v>#NUM!</v>
      </c>
      <c r="C236" s="10" t="e">
        <f t="shared" si="16"/>
        <v>#NUM!</v>
      </c>
      <c r="D236" s="11">
        <f t="shared" si="14"/>
        <v>20</v>
      </c>
      <c r="E236" s="3"/>
    </row>
    <row r="237" spans="1:5" ht="12" customHeight="1">
      <c r="A237" s="3">
        <v>233</v>
      </c>
      <c r="B237" s="10" t="e">
        <f t="shared" si="15"/>
        <v>#NUM!</v>
      </c>
      <c r="C237" s="10" t="e">
        <f t="shared" si="16"/>
        <v>#NUM!</v>
      </c>
      <c r="D237" s="11">
        <f t="shared" si="14"/>
        <v>20</v>
      </c>
      <c r="E237" s="3"/>
    </row>
    <row r="238" spans="1:5" ht="12" customHeight="1">
      <c r="A238" s="3">
        <v>234</v>
      </c>
      <c r="B238" s="10" t="e">
        <f t="shared" si="15"/>
        <v>#NUM!</v>
      </c>
      <c r="C238" s="10" t="e">
        <f t="shared" si="16"/>
        <v>#NUM!</v>
      </c>
      <c r="D238" s="11">
        <f t="shared" si="14"/>
        <v>20</v>
      </c>
      <c r="E238" s="3"/>
    </row>
    <row r="239" spans="1:5" ht="12" customHeight="1">
      <c r="A239" s="3">
        <v>235</v>
      </c>
      <c r="B239" s="10" t="e">
        <f t="shared" si="15"/>
        <v>#NUM!</v>
      </c>
      <c r="C239" s="10" t="e">
        <f t="shared" si="16"/>
        <v>#NUM!</v>
      </c>
      <c r="D239" s="11">
        <f t="shared" si="14"/>
        <v>20</v>
      </c>
      <c r="E239" s="3"/>
    </row>
    <row r="240" spans="1:5" ht="12" customHeight="1">
      <c r="A240" s="3">
        <v>236</v>
      </c>
      <c r="B240" s="10" t="e">
        <f t="shared" si="15"/>
        <v>#NUM!</v>
      </c>
      <c r="C240" s="10" t="e">
        <f t="shared" si="16"/>
        <v>#NUM!</v>
      </c>
      <c r="D240" s="11">
        <f t="shared" si="14"/>
        <v>20</v>
      </c>
      <c r="E240" s="3"/>
    </row>
    <row r="241" spans="1:5" ht="12" customHeight="1">
      <c r="A241" s="3">
        <v>237</v>
      </c>
      <c r="B241" s="10" t="e">
        <f t="shared" si="15"/>
        <v>#NUM!</v>
      </c>
      <c r="C241" s="10" t="e">
        <f t="shared" si="16"/>
        <v>#NUM!</v>
      </c>
      <c r="D241" s="11">
        <f t="shared" si="14"/>
        <v>20</v>
      </c>
      <c r="E241" s="3"/>
    </row>
    <row r="242" spans="1:5" ht="12" customHeight="1">
      <c r="A242" s="3">
        <v>238</v>
      </c>
      <c r="B242" s="10" t="e">
        <f t="shared" si="15"/>
        <v>#NUM!</v>
      </c>
      <c r="C242" s="10" t="e">
        <f t="shared" si="16"/>
        <v>#NUM!</v>
      </c>
      <c r="D242" s="11">
        <f t="shared" si="14"/>
        <v>20</v>
      </c>
      <c r="E242" s="3"/>
    </row>
    <row r="243" spans="1:5" ht="12" customHeight="1">
      <c r="A243" s="3">
        <v>239</v>
      </c>
      <c r="B243" s="10" t="e">
        <f t="shared" si="15"/>
        <v>#NUM!</v>
      </c>
      <c r="C243" s="10" t="e">
        <f t="shared" si="16"/>
        <v>#NUM!</v>
      </c>
      <c r="D243" s="11">
        <f t="shared" si="14"/>
        <v>20</v>
      </c>
      <c r="E243" s="3"/>
    </row>
    <row r="244" spans="1:5" ht="12" customHeight="1">
      <c r="A244" s="3">
        <v>240</v>
      </c>
      <c r="B244" s="10" t="e">
        <f t="shared" si="15"/>
        <v>#NUM!</v>
      </c>
      <c r="C244" s="10" t="e">
        <f t="shared" si="16"/>
        <v>#NUM!</v>
      </c>
      <c r="D244" s="11">
        <f t="shared" si="14"/>
        <v>20</v>
      </c>
      <c r="E244" s="3"/>
    </row>
    <row r="245" spans="1:5" ht="12" customHeight="1">
      <c r="A245" s="3">
        <v>241</v>
      </c>
      <c r="B245" s="10" t="e">
        <f t="shared" si="15"/>
        <v>#NUM!</v>
      </c>
      <c r="C245" s="10" t="e">
        <f t="shared" si="16"/>
        <v>#NUM!</v>
      </c>
      <c r="D245" s="11">
        <f t="shared" si="14"/>
        <v>21</v>
      </c>
      <c r="E245" s="3"/>
    </row>
    <row r="246" spans="1:5" ht="12" customHeight="1">
      <c r="A246" s="3">
        <v>242</v>
      </c>
      <c r="B246" s="10" t="e">
        <f t="shared" si="15"/>
        <v>#NUM!</v>
      </c>
      <c r="C246" s="10" t="e">
        <f t="shared" si="16"/>
        <v>#NUM!</v>
      </c>
      <c r="D246" s="11">
        <f t="shared" si="14"/>
        <v>21</v>
      </c>
      <c r="E246" s="3"/>
    </row>
    <row r="247" spans="1:5" ht="12" customHeight="1">
      <c r="A247" s="3">
        <v>243</v>
      </c>
      <c r="B247" s="10" t="e">
        <f t="shared" si="15"/>
        <v>#NUM!</v>
      </c>
      <c r="C247" s="10" t="e">
        <f t="shared" si="16"/>
        <v>#NUM!</v>
      </c>
      <c r="D247" s="11">
        <f t="shared" si="14"/>
        <v>21</v>
      </c>
      <c r="E247" s="3"/>
    </row>
    <row r="248" spans="1:5" ht="12" customHeight="1">
      <c r="A248" s="3">
        <v>244</v>
      </c>
      <c r="B248" s="10" t="e">
        <f t="shared" si="15"/>
        <v>#NUM!</v>
      </c>
      <c r="C248" s="10" t="e">
        <f t="shared" si="16"/>
        <v>#NUM!</v>
      </c>
      <c r="D248" s="11">
        <f t="shared" si="14"/>
        <v>21</v>
      </c>
      <c r="E248" s="3"/>
    </row>
    <row r="249" spans="1:5" ht="12" customHeight="1">
      <c r="A249" s="3">
        <v>245</v>
      </c>
      <c r="B249" s="10" t="e">
        <f t="shared" si="15"/>
        <v>#NUM!</v>
      </c>
      <c r="C249" s="10" t="e">
        <f t="shared" si="16"/>
        <v>#NUM!</v>
      </c>
      <c r="D249" s="11">
        <f t="shared" si="14"/>
        <v>21</v>
      </c>
      <c r="E249" s="3"/>
    </row>
    <row r="250" spans="1:5" ht="12" customHeight="1">
      <c r="A250" s="3">
        <v>246</v>
      </c>
      <c r="B250" s="10" t="e">
        <f t="shared" si="15"/>
        <v>#NUM!</v>
      </c>
      <c r="C250" s="10" t="e">
        <f t="shared" si="16"/>
        <v>#NUM!</v>
      </c>
      <c r="D250" s="11">
        <f t="shared" si="14"/>
        <v>21</v>
      </c>
      <c r="E250" s="3"/>
    </row>
    <row r="251" spans="1:5" ht="12" customHeight="1">
      <c r="A251" s="3">
        <v>247</v>
      </c>
      <c r="B251" s="10" t="e">
        <f t="shared" si="15"/>
        <v>#NUM!</v>
      </c>
      <c r="C251" s="10" t="e">
        <f t="shared" si="16"/>
        <v>#NUM!</v>
      </c>
      <c r="D251" s="11">
        <f t="shared" si="14"/>
        <v>21</v>
      </c>
      <c r="E251" s="3"/>
    </row>
    <row r="252" spans="1:5" ht="12" customHeight="1">
      <c r="A252" s="3">
        <v>248</v>
      </c>
      <c r="B252" s="10" t="e">
        <f t="shared" si="15"/>
        <v>#NUM!</v>
      </c>
      <c r="C252" s="10" t="e">
        <f t="shared" si="16"/>
        <v>#NUM!</v>
      </c>
      <c r="D252" s="11">
        <f t="shared" si="14"/>
        <v>21</v>
      </c>
      <c r="E252" s="3"/>
    </row>
    <row r="253" spans="1:5" ht="12" customHeight="1">
      <c r="A253" s="3">
        <v>249</v>
      </c>
      <c r="B253" s="10" t="e">
        <f t="shared" si="15"/>
        <v>#NUM!</v>
      </c>
      <c r="C253" s="10" t="e">
        <f t="shared" si="16"/>
        <v>#NUM!</v>
      </c>
      <c r="D253" s="11">
        <f t="shared" si="14"/>
        <v>21</v>
      </c>
      <c r="E253" s="3"/>
    </row>
    <row r="254" spans="1:5" ht="12" customHeight="1">
      <c r="A254" s="3">
        <v>250</v>
      </c>
      <c r="B254" s="10" t="e">
        <f t="shared" si="15"/>
        <v>#NUM!</v>
      </c>
      <c r="C254" s="10" t="e">
        <f t="shared" si="16"/>
        <v>#NUM!</v>
      </c>
      <c r="D254" s="11">
        <f t="shared" si="14"/>
        <v>21</v>
      </c>
      <c r="E254" s="3"/>
    </row>
    <row r="255" spans="1:5" ht="12" customHeight="1">
      <c r="A255" s="3">
        <v>251</v>
      </c>
      <c r="B255" s="10" t="e">
        <f t="shared" si="15"/>
        <v>#NUM!</v>
      </c>
      <c r="C255" s="10" t="e">
        <f t="shared" si="16"/>
        <v>#NUM!</v>
      </c>
      <c r="D255" s="11">
        <f t="shared" si="14"/>
        <v>21</v>
      </c>
      <c r="E255" s="3"/>
    </row>
    <row r="256" spans="1:5" ht="12" customHeight="1">
      <c r="A256" s="3">
        <v>252</v>
      </c>
      <c r="B256" s="10" t="e">
        <f t="shared" si="15"/>
        <v>#NUM!</v>
      </c>
      <c r="C256" s="10" t="e">
        <f t="shared" si="16"/>
        <v>#NUM!</v>
      </c>
      <c r="D256" s="11">
        <f t="shared" si="14"/>
        <v>21</v>
      </c>
      <c r="E256" s="3"/>
    </row>
    <row r="257" spans="1:5" ht="12" customHeight="1">
      <c r="A257" s="3">
        <v>253</v>
      </c>
      <c r="B257" s="10" t="e">
        <f t="shared" si="15"/>
        <v>#NUM!</v>
      </c>
      <c r="C257" s="10" t="e">
        <f t="shared" si="16"/>
        <v>#NUM!</v>
      </c>
      <c r="D257" s="11">
        <f t="shared" si="14"/>
        <v>22</v>
      </c>
      <c r="E257" s="3"/>
    </row>
    <row r="258" spans="1:5" ht="12" customHeight="1">
      <c r="A258" s="3">
        <v>254</v>
      </c>
      <c r="B258" s="10" t="e">
        <f t="shared" si="15"/>
        <v>#NUM!</v>
      </c>
      <c r="C258" s="10" t="e">
        <f t="shared" si="16"/>
        <v>#NUM!</v>
      </c>
      <c r="D258" s="11">
        <f t="shared" si="14"/>
        <v>22</v>
      </c>
      <c r="E258" s="3"/>
    </row>
    <row r="259" spans="1:5" ht="12" customHeight="1">
      <c r="A259" s="3">
        <v>255</v>
      </c>
      <c r="B259" s="10" t="e">
        <f t="shared" si="15"/>
        <v>#NUM!</v>
      </c>
      <c r="C259" s="10" t="e">
        <f t="shared" si="16"/>
        <v>#NUM!</v>
      </c>
      <c r="D259" s="11">
        <f t="shared" si="14"/>
        <v>22</v>
      </c>
      <c r="E259" s="3"/>
    </row>
    <row r="260" spans="1:5" ht="12" customHeight="1">
      <c r="A260" s="3">
        <v>256</v>
      </c>
      <c r="B260" s="10" t="e">
        <f t="shared" si="15"/>
        <v>#NUM!</v>
      </c>
      <c r="C260" s="10" t="e">
        <f t="shared" si="16"/>
        <v>#NUM!</v>
      </c>
      <c r="D260" s="11">
        <f t="shared" si="14"/>
        <v>22</v>
      </c>
      <c r="E260" s="3"/>
    </row>
    <row r="261" spans="1:5" ht="12" customHeight="1">
      <c r="A261" s="3">
        <v>257</v>
      </c>
      <c r="B261" s="10" t="e">
        <f t="shared" si="15"/>
        <v>#NUM!</v>
      </c>
      <c r="C261" s="10" t="e">
        <f t="shared" si="16"/>
        <v>#NUM!</v>
      </c>
      <c r="D261" s="11">
        <f t="shared" si="14"/>
        <v>22</v>
      </c>
      <c r="E261" s="3"/>
    </row>
    <row r="262" spans="1:5" ht="12" customHeight="1">
      <c r="A262" s="3">
        <v>258</v>
      </c>
      <c r="B262" s="10" t="e">
        <f t="shared" si="15"/>
        <v>#NUM!</v>
      </c>
      <c r="C262" s="10" t="e">
        <f t="shared" si="16"/>
        <v>#NUM!</v>
      </c>
      <c r="D262" s="11">
        <f t="shared" si="14"/>
        <v>22</v>
      </c>
      <c r="E262" s="3"/>
    </row>
    <row r="263" spans="1:5" ht="12" customHeight="1">
      <c r="A263" s="3">
        <v>259</v>
      </c>
      <c r="B263" s="10" t="e">
        <f t="shared" si="15"/>
        <v>#NUM!</v>
      </c>
      <c r="C263" s="10" t="e">
        <f t="shared" si="16"/>
        <v>#NUM!</v>
      </c>
      <c r="D263" s="11">
        <f t="shared" ref="D263:D326" si="17">ROUNDUP(A263/12,0)</f>
        <v>22</v>
      </c>
      <c r="E263" s="3"/>
    </row>
    <row r="264" spans="1:5" ht="12" customHeight="1">
      <c r="A264" s="3">
        <v>260</v>
      </c>
      <c r="B264" s="10" t="e">
        <f t="shared" si="15"/>
        <v>#NUM!</v>
      </c>
      <c r="C264" s="10" t="e">
        <f t="shared" si="16"/>
        <v>#NUM!</v>
      </c>
      <c r="D264" s="11">
        <f t="shared" si="17"/>
        <v>22</v>
      </c>
      <c r="E264" s="3"/>
    </row>
    <row r="265" spans="1:5" ht="12" customHeight="1">
      <c r="A265" s="3">
        <v>261</v>
      </c>
      <c r="B265" s="10" t="e">
        <f t="shared" si="15"/>
        <v>#NUM!</v>
      </c>
      <c r="C265" s="10" t="e">
        <f t="shared" si="16"/>
        <v>#NUM!</v>
      </c>
      <c r="D265" s="11">
        <f t="shared" si="17"/>
        <v>22</v>
      </c>
      <c r="E265" s="3"/>
    </row>
    <row r="266" spans="1:5" ht="12" customHeight="1">
      <c r="A266" s="3">
        <v>262</v>
      </c>
      <c r="B266" s="10" t="e">
        <f t="shared" si="15"/>
        <v>#NUM!</v>
      </c>
      <c r="C266" s="10" t="e">
        <f t="shared" si="16"/>
        <v>#NUM!</v>
      </c>
      <c r="D266" s="11">
        <f t="shared" si="17"/>
        <v>22</v>
      </c>
      <c r="E266" s="3"/>
    </row>
    <row r="267" spans="1:5" ht="12" customHeight="1">
      <c r="A267" s="3">
        <v>263</v>
      </c>
      <c r="B267" s="10" t="e">
        <f t="shared" si="15"/>
        <v>#NUM!</v>
      </c>
      <c r="C267" s="10" t="e">
        <f t="shared" si="16"/>
        <v>#NUM!</v>
      </c>
      <c r="D267" s="11">
        <f t="shared" si="17"/>
        <v>22</v>
      </c>
      <c r="E267" s="3"/>
    </row>
    <row r="268" spans="1:5" ht="12" customHeight="1">
      <c r="A268" s="3">
        <v>264</v>
      </c>
      <c r="B268" s="10" t="e">
        <f t="shared" si="15"/>
        <v>#NUM!</v>
      </c>
      <c r="C268" s="10" t="e">
        <f t="shared" si="16"/>
        <v>#NUM!</v>
      </c>
      <c r="D268" s="11">
        <f t="shared" si="17"/>
        <v>22</v>
      </c>
      <c r="E268" s="3"/>
    </row>
    <row r="269" spans="1:5" ht="12" customHeight="1">
      <c r="A269" s="3">
        <v>265</v>
      </c>
      <c r="B269" s="10" t="e">
        <f t="shared" si="15"/>
        <v>#NUM!</v>
      </c>
      <c r="C269" s="10" t="e">
        <f t="shared" si="16"/>
        <v>#NUM!</v>
      </c>
      <c r="D269" s="11">
        <f t="shared" si="17"/>
        <v>23</v>
      </c>
      <c r="E269" s="3"/>
    </row>
    <row r="270" spans="1:5" ht="12" customHeight="1">
      <c r="A270" s="3">
        <v>266</v>
      </c>
      <c r="B270" s="10" t="e">
        <f t="shared" si="15"/>
        <v>#NUM!</v>
      </c>
      <c r="C270" s="10" t="e">
        <f t="shared" si="16"/>
        <v>#NUM!</v>
      </c>
      <c r="D270" s="11">
        <f t="shared" si="17"/>
        <v>23</v>
      </c>
      <c r="E270" s="3"/>
    </row>
    <row r="271" spans="1:5" ht="12" customHeight="1">
      <c r="A271" s="3">
        <v>267</v>
      </c>
      <c r="B271" s="10" t="e">
        <f t="shared" si="15"/>
        <v>#NUM!</v>
      </c>
      <c r="C271" s="10" t="e">
        <f t="shared" si="16"/>
        <v>#NUM!</v>
      </c>
      <c r="D271" s="11">
        <f t="shared" si="17"/>
        <v>23</v>
      </c>
      <c r="E271" s="3"/>
    </row>
    <row r="272" spans="1:5" ht="12" customHeight="1">
      <c r="A272" s="3">
        <v>268</v>
      </c>
      <c r="B272" s="10" t="e">
        <f t="shared" si="15"/>
        <v>#NUM!</v>
      </c>
      <c r="C272" s="10" t="e">
        <f t="shared" si="16"/>
        <v>#NUM!</v>
      </c>
      <c r="D272" s="11">
        <f t="shared" si="17"/>
        <v>23</v>
      </c>
      <c r="E272" s="3"/>
    </row>
    <row r="273" spans="1:5" ht="12" customHeight="1">
      <c r="A273" s="3">
        <v>269</v>
      </c>
      <c r="B273" s="10" t="e">
        <f t="shared" si="15"/>
        <v>#NUM!</v>
      </c>
      <c r="C273" s="10" t="e">
        <f t="shared" si="16"/>
        <v>#NUM!</v>
      </c>
      <c r="D273" s="11">
        <f t="shared" si="17"/>
        <v>23</v>
      </c>
      <c r="E273" s="3"/>
    </row>
    <row r="274" spans="1:5" ht="12" customHeight="1">
      <c r="A274" s="3">
        <v>270</v>
      </c>
      <c r="B274" s="10" t="e">
        <f t="shared" si="15"/>
        <v>#NUM!</v>
      </c>
      <c r="C274" s="10" t="e">
        <f t="shared" si="16"/>
        <v>#NUM!</v>
      </c>
      <c r="D274" s="11">
        <f t="shared" si="17"/>
        <v>23</v>
      </c>
      <c r="E274" s="3"/>
    </row>
    <row r="275" spans="1:5" ht="12" customHeight="1">
      <c r="A275" s="3">
        <v>271</v>
      </c>
      <c r="B275" s="10" t="e">
        <f t="shared" si="15"/>
        <v>#NUM!</v>
      </c>
      <c r="C275" s="10" t="e">
        <f t="shared" si="16"/>
        <v>#NUM!</v>
      </c>
      <c r="D275" s="11">
        <f t="shared" si="17"/>
        <v>23</v>
      </c>
      <c r="E275" s="3"/>
    </row>
    <row r="276" spans="1:5" ht="12" customHeight="1">
      <c r="A276" s="3">
        <v>272</v>
      </c>
      <c r="B276" s="10" t="e">
        <f t="shared" si="15"/>
        <v>#NUM!</v>
      </c>
      <c r="C276" s="10" t="e">
        <f t="shared" si="16"/>
        <v>#NUM!</v>
      </c>
      <c r="D276" s="11">
        <f t="shared" si="17"/>
        <v>23</v>
      </c>
      <c r="E276" s="3"/>
    </row>
    <row r="277" spans="1:5" ht="12" customHeight="1">
      <c r="A277" s="3">
        <v>273</v>
      </c>
      <c r="B277" s="10" t="e">
        <f t="shared" si="15"/>
        <v>#NUM!</v>
      </c>
      <c r="C277" s="10" t="e">
        <f t="shared" si="16"/>
        <v>#NUM!</v>
      </c>
      <c r="D277" s="11">
        <f t="shared" si="17"/>
        <v>23</v>
      </c>
      <c r="E277" s="3"/>
    </row>
    <row r="278" spans="1:5" ht="12" customHeight="1">
      <c r="A278" s="3">
        <v>274</v>
      </c>
      <c r="B278" s="10" t="e">
        <f t="shared" si="15"/>
        <v>#NUM!</v>
      </c>
      <c r="C278" s="10" t="e">
        <f t="shared" si="16"/>
        <v>#NUM!</v>
      </c>
      <c r="D278" s="11">
        <f t="shared" si="17"/>
        <v>23</v>
      </c>
      <c r="E278" s="3"/>
    </row>
    <row r="279" spans="1:5" ht="12" customHeight="1">
      <c r="A279" s="3">
        <v>275</v>
      </c>
      <c r="B279" s="10" t="e">
        <f t="shared" si="15"/>
        <v>#NUM!</v>
      </c>
      <c r="C279" s="10" t="e">
        <f t="shared" si="16"/>
        <v>#NUM!</v>
      </c>
      <c r="D279" s="11">
        <f t="shared" si="17"/>
        <v>23</v>
      </c>
      <c r="E279" s="3"/>
    </row>
    <row r="280" spans="1:5" ht="12" customHeight="1">
      <c r="A280" s="3">
        <v>276</v>
      </c>
      <c r="B280" s="10" t="e">
        <f t="shared" si="15"/>
        <v>#NUM!</v>
      </c>
      <c r="C280" s="10" t="e">
        <f t="shared" si="16"/>
        <v>#NUM!</v>
      </c>
      <c r="D280" s="11">
        <f t="shared" si="17"/>
        <v>23</v>
      </c>
      <c r="E280" s="3"/>
    </row>
    <row r="281" spans="1:5" ht="12" customHeight="1">
      <c r="A281" s="3">
        <v>277</v>
      </c>
      <c r="B281" s="10" t="e">
        <f t="shared" si="15"/>
        <v>#NUM!</v>
      </c>
      <c r="C281" s="10" t="e">
        <f t="shared" si="16"/>
        <v>#NUM!</v>
      </c>
      <c r="D281" s="11">
        <f t="shared" si="17"/>
        <v>24</v>
      </c>
      <c r="E281" s="3"/>
    </row>
    <row r="282" spans="1:5" ht="12" customHeight="1">
      <c r="A282" s="3">
        <v>278</v>
      </c>
      <c r="B282" s="10" t="e">
        <f t="shared" si="15"/>
        <v>#NUM!</v>
      </c>
      <c r="C282" s="10" t="e">
        <f t="shared" si="16"/>
        <v>#NUM!</v>
      </c>
      <c r="D282" s="11">
        <f t="shared" si="17"/>
        <v>24</v>
      </c>
      <c r="E282" s="3"/>
    </row>
    <row r="283" spans="1:5" ht="12" customHeight="1">
      <c r="A283" s="3">
        <v>279</v>
      </c>
      <c r="B283" s="10" t="e">
        <f t="shared" si="15"/>
        <v>#NUM!</v>
      </c>
      <c r="C283" s="10" t="e">
        <f t="shared" si="16"/>
        <v>#NUM!</v>
      </c>
      <c r="D283" s="11">
        <f t="shared" si="17"/>
        <v>24</v>
      </c>
      <c r="E283" s="3"/>
    </row>
    <row r="284" spans="1:5" ht="12" customHeight="1">
      <c r="A284" s="3">
        <v>280</v>
      </c>
      <c r="B284" s="10" t="e">
        <f t="shared" si="15"/>
        <v>#NUM!</v>
      </c>
      <c r="C284" s="10" t="e">
        <f t="shared" si="16"/>
        <v>#NUM!</v>
      </c>
      <c r="D284" s="11">
        <f t="shared" si="17"/>
        <v>24</v>
      </c>
      <c r="E284" s="3"/>
    </row>
    <row r="285" spans="1:5" ht="12" customHeight="1">
      <c r="A285" s="3">
        <v>281</v>
      </c>
      <c r="B285" s="10" t="e">
        <f t="shared" si="15"/>
        <v>#NUM!</v>
      </c>
      <c r="C285" s="10" t="e">
        <f t="shared" si="16"/>
        <v>#NUM!</v>
      </c>
      <c r="D285" s="11">
        <f t="shared" si="17"/>
        <v>24</v>
      </c>
      <c r="E285" s="3"/>
    </row>
    <row r="286" spans="1:5" ht="12" customHeight="1">
      <c r="A286" s="3">
        <v>282</v>
      </c>
      <c r="B286" s="10" t="e">
        <f t="shared" ref="B286:B349" si="18">PPMT(B$2/12,A286,B$3,B$1*-1)</f>
        <v>#NUM!</v>
      </c>
      <c r="C286" s="10" t="e">
        <f t="shared" si="16"/>
        <v>#NUM!</v>
      </c>
      <c r="D286" s="11">
        <f t="shared" si="17"/>
        <v>24</v>
      </c>
      <c r="E286" s="3"/>
    </row>
    <row r="287" spans="1:5" ht="12" customHeight="1">
      <c r="A287" s="3">
        <v>283</v>
      </c>
      <c r="B287" s="10" t="e">
        <f t="shared" si="18"/>
        <v>#NUM!</v>
      </c>
      <c r="C287" s="10" t="e">
        <f t="shared" si="16"/>
        <v>#NUM!</v>
      </c>
      <c r="D287" s="11">
        <f t="shared" si="17"/>
        <v>24</v>
      </c>
      <c r="E287" s="3"/>
    </row>
    <row r="288" spans="1:5" ht="12" customHeight="1">
      <c r="A288" s="3">
        <v>284</v>
      </c>
      <c r="B288" s="10" t="e">
        <f t="shared" si="18"/>
        <v>#NUM!</v>
      </c>
      <c r="C288" s="10" t="e">
        <f t="shared" si="16"/>
        <v>#NUM!</v>
      </c>
      <c r="D288" s="11">
        <f t="shared" si="17"/>
        <v>24</v>
      </c>
      <c r="E288" s="3"/>
    </row>
    <row r="289" spans="1:5" ht="12" customHeight="1">
      <c r="A289" s="3">
        <v>285</v>
      </c>
      <c r="B289" s="10" t="e">
        <f t="shared" si="18"/>
        <v>#NUM!</v>
      </c>
      <c r="C289" s="10" t="e">
        <f t="shared" si="16"/>
        <v>#NUM!</v>
      </c>
      <c r="D289" s="11">
        <f t="shared" si="17"/>
        <v>24</v>
      </c>
      <c r="E289" s="3"/>
    </row>
    <row r="290" spans="1:5" ht="12" customHeight="1">
      <c r="A290" s="3">
        <v>286</v>
      </c>
      <c r="B290" s="10" t="e">
        <f t="shared" si="18"/>
        <v>#NUM!</v>
      </c>
      <c r="C290" s="10" t="e">
        <f t="shared" si="16"/>
        <v>#NUM!</v>
      </c>
      <c r="D290" s="11">
        <f t="shared" si="17"/>
        <v>24</v>
      </c>
      <c r="E290" s="3"/>
    </row>
    <row r="291" spans="1:5" ht="12" customHeight="1">
      <c r="A291" s="3">
        <v>287</v>
      </c>
      <c r="B291" s="10" t="e">
        <f t="shared" si="18"/>
        <v>#NUM!</v>
      </c>
      <c r="C291" s="10" t="e">
        <f t="shared" si="16"/>
        <v>#NUM!</v>
      </c>
      <c r="D291" s="11">
        <f t="shared" si="17"/>
        <v>24</v>
      </c>
      <c r="E291" s="3"/>
    </row>
    <row r="292" spans="1:5" ht="12" customHeight="1">
      <c r="A292" s="3">
        <v>288</v>
      </c>
      <c r="B292" s="10" t="e">
        <f t="shared" si="18"/>
        <v>#NUM!</v>
      </c>
      <c r="C292" s="10" t="e">
        <f t="shared" si="16"/>
        <v>#NUM!</v>
      </c>
      <c r="D292" s="11">
        <f t="shared" si="17"/>
        <v>24</v>
      </c>
      <c r="E292" s="3"/>
    </row>
    <row r="293" spans="1:5" ht="12" customHeight="1">
      <c r="A293" s="3">
        <v>289</v>
      </c>
      <c r="B293" s="10" t="e">
        <f t="shared" si="18"/>
        <v>#NUM!</v>
      </c>
      <c r="C293" s="10" t="e">
        <f t="shared" si="16"/>
        <v>#NUM!</v>
      </c>
      <c r="D293" s="11">
        <f t="shared" si="17"/>
        <v>25</v>
      </c>
      <c r="E293" s="3"/>
    </row>
    <row r="294" spans="1:5" ht="12" customHeight="1">
      <c r="A294" s="3">
        <v>290</v>
      </c>
      <c r="B294" s="10" t="e">
        <f t="shared" si="18"/>
        <v>#NUM!</v>
      </c>
      <c r="C294" s="10" t="e">
        <f t="shared" si="16"/>
        <v>#NUM!</v>
      </c>
      <c r="D294" s="11">
        <f t="shared" si="17"/>
        <v>25</v>
      </c>
      <c r="E294" s="3"/>
    </row>
    <row r="295" spans="1:5" ht="12" customHeight="1">
      <c r="A295" s="3">
        <v>291</v>
      </c>
      <c r="B295" s="10" t="e">
        <f t="shared" si="18"/>
        <v>#NUM!</v>
      </c>
      <c r="C295" s="10" t="e">
        <f t="shared" si="16"/>
        <v>#NUM!</v>
      </c>
      <c r="D295" s="11">
        <f t="shared" si="17"/>
        <v>25</v>
      </c>
      <c r="E295" s="3"/>
    </row>
    <row r="296" spans="1:5" ht="12" customHeight="1">
      <c r="A296" s="3">
        <v>292</v>
      </c>
      <c r="B296" s="10" t="e">
        <f t="shared" si="18"/>
        <v>#NUM!</v>
      </c>
      <c r="C296" s="10" t="e">
        <f t="shared" si="16"/>
        <v>#NUM!</v>
      </c>
      <c r="D296" s="11">
        <f t="shared" si="17"/>
        <v>25</v>
      </c>
      <c r="E296" s="3"/>
    </row>
    <row r="297" spans="1:5" ht="12" customHeight="1">
      <c r="A297" s="3">
        <v>293</v>
      </c>
      <c r="B297" s="10" t="e">
        <f t="shared" si="18"/>
        <v>#NUM!</v>
      </c>
      <c r="C297" s="10" t="e">
        <f t="shared" si="16"/>
        <v>#NUM!</v>
      </c>
      <c r="D297" s="11">
        <f t="shared" si="17"/>
        <v>25</v>
      </c>
      <c r="E297" s="3"/>
    </row>
    <row r="298" spans="1:5" ht="12" customHeight="1">
      <c r="A298" s="3">
        <v>294</v>
      </c>
      <c r="B298" s="10" t="e">
        <f t="shared" si="18"/>
        <v>#NUM!</v>
      </c>
      <c r="C298" s="10" t="e">
        <f t="shared" ref="C298:C361" si="19">IPMT(B$2/12,A298,B$3,B$1*-1)</f>
        <v>#NUM!</v>
      </c>
      <c r="D298" s="11">
        <f t="shared" si="17"/>
        <v>25</v>
      </c>
      <c r="E298" s="3"/>
    </row>
    <row r="299" spans="1:5" ht="12" customHeight="1">
      <c r="A299" s="3">
        <v>295</v>
      </c>
      <c r="B299" s="10" t="e">
        <f t="shared" si="18"/>
        <v>#NUM!</v>
      </c>
      <c r="C299" s="10" t="e">
        <f t="shared" si="19"/>
        <v>#NUM!</v>
      </c>
      <c r="D299" s="11">
        <f t="shared" si="17"/>
        <v>25</v>
      </c>
      <c r="E299" s="3"/>
    </row>
    <row r="300" spans="1:5" ht="12" customHeight="1">
      <c r="A300" s="3">
        <v>296</v>
      </c>
      <c r="B300" s="10" t="e">
        <f t="shared" si="18"/>
        <v>#NUM!</v>
      </c>
      <c r="C300" s="10" t="e">
        <f t="shared" si="19"/>
        <v>#NUM!</v>
      </c>
      <c r="D300" s="11">
        <f t="shared" si="17"/>
        <v>25</v>
      </c>
      <c r="E300" s="3"/>
    </row>
    <row r="301" spans="1:5" ht="12" customHeight="1">
      <c r="A301" s="3">
        <v>297</v>
      </c>
      <c r="B301" s="10" t="e">
        <f t="shared" si="18"/>
        <v>#NUM!</v>
      </c>
      <c r="C301" s="10" t="e">
        <f t="shared" si="19"/>
        <v>#NUM!</v>
      </c>
      <c r="D301" s="11">
        <f t="shared" si="17"/>
        <v>25</v>
      </c>
      <c r="E301" s="3"/>
    </row>
    <row r="302" spans="1:5" ht="12" customHeight="1">
      <c r="A302" s="3">
        <v>298</v>
      </c>
      <c r="B302" s="10" t="e">
        <f t="shared" si="18"/>
        <v>#NUM!</v>
      </c>
      <c r="C302" s="10" t="e">
        <f t="shared" si="19"/>
        <v>#NUM!</v>
      </c>
      <c r="D302" s="11">
        <f t="shared" si="17"/>
        <v>25</v>
      </c>
      <c r="E302" s="3"/>
    </row>
    <row r="303" spans="1:5" ht="12" customHeight="1">
      <c r="A303" s="3">
        <v>299</v>
      </c>
      <c r="B303" s="10" t="e">
        <f t="shared" si="18"/>
        <v>#NUM!</v>
      </c>
      <c r="C303" s="10" t="e">
        <f t="shared" si="19"/>
        <v>#NUM!</v>
      </c>
      <c r="D303" s="11">
        <f t="shared" si="17"/>
        <v>25</v>
      </c>
      <c r="E303" s="3"/>
    </row>
    <row r="304" spans="1:5" ht="12" customHeight="1">
      <c r="A304" s="3">
        <v>300</v>
      </c>
      <c r="B304" s="10" t="e">
        <f t="shared" si="18"/>
        <v>#NUM!</v>
      </c>
      <c r="C304" s="10" t="e">
        <f t="shared" si="19"/>
        <v>#NUM!</v>
      </c>
      <c r="D304" s="11">
        <f t="shared" si="17"/>
        <v>25</v>
      </c>
      <c r="E304" s="3"/>
    </row>
    <row r="305" spans="1:5" ht="12" customHeight="1">
      <c r="A305" s="3">
        <v>301</v>
      </c>
      <c r="B305" s="10" t="e">
        <f t="shared" si="18"/>
        <v>#NUM!</v>
      </c>
      <c r="C305" s="10" t="e">
        <f t="shared" si="19"/>
        <v>#NUM!</v>
      </c>
      <c r="D305" s="11">
        <f t="shared" si="17"/>
        <v>26</v>
      </c>
      <c r="E305" s="3"/>
    </row>
    <row r="306" spans="1:5" ht="12" customHeight="1">
      <c r="A306" s="3">
        <v>302</v>
      </c>
      <c r="B306" s="10" t="e">
        <f t="shared" si="18"/>
        <v>#NUM!</v>
      </c>
      <c r="C306" s="10" t="e">
        <f t="shared" si="19"/>
        <v>#NUM!</v>
      </c>
      <c r="D306" s="11">
        <f t="shared" si="17"/>
        <v>26</v>
      </c>
      <c r="E306" s="3"/>
    </row>
    <row r="307" spans="1:5" ht="12" customHeight="1">
      <c r="A307" s="3">
        <v>303</v>
      </c>
      <c r="B307" s="10" t="e">
        <f t="shared" si="18"/>
        <v>#NUM!</v>
      </c>
      <c r="C307" s="10" t="e">
        <f t="shared" si="19"/>
        <v>#NUM!</v>
      </c>
      <c r="D307" s="11">
        <f t="shared" si="17"/>
        <v>26</v>
      </c>
      <c r="E307" s="3"/>
    </row>
    <row r="308" spans="1:5" ht="12" customHeight="1">
      <c r="A308" s="3">
        <v>304</v>
      </c>
      <c r="B308" s="10" t="e">
        <f t="shared" si="18"/>
        <v>#NUM!</v>
      </c>
      <c r="C308" s="10" t="e">
        <f t="shared" si="19"/>
        <v>#NUM!</v>
      </c>
      <c r="D308" s="11">
        <f t="shared" si="17"/>
        <v>26</v>
      </c>
      <c r="E308" s="3"/>
    </row>
    <row r="309" spans="1:5" ht="12" customHeight="1">
      <c r="A309" s="3">
        <v>305</v>
      </c>
      <c r="B309" s="10" t="e">
        <f t="shared" si="18"/>
        <v>#NUM!</v>
      </c>
      <c r="C309" s="10" t="e">
        <f t="shared" si="19"/>
        <v>#NUM!</v>
      </c>
      <c r="D309" s="11">
        <f t="shared" si="17"/>
        <v>26</v>
      </c>
      <c r="E309" s="3"/>
    </row>
    <row r="310" spans="1:5" ht="12" customHeight="1">
      <c r="A310" s="3">
        <v>306</v>
      </c>
      <c r="B310" s="10" t="e">
        <f t="shared" si="18"/>
        <v>#NUM!</v>
      </c>
      <c r="C310" s="10" t="e">
        <f t="shared" si="19"/>
        <v>#NUM!</v>
      </c>
      <c r="D310" s="11">
        <f t="shared" si="17"/>
        <v>26</v>
      </c>
      <c r="E310" s="3"/>
    </row>
    <row r="311" spans="1:5" ht="12" customHeight="1">
      <c r="A311" s="3">
        <v>307</v>
      </c>
      <c r="B311" s="10" t="e">
        <f t="shared" si="18"/>
        <v>#NUM!</v>
      </c>
      <c r="C311" s="10" t="e">
        <f t="shared" si="19"/>
        <v>#NUM!</v>
      </c>
      <c r="D311" s="11">
        <f t="shared" si="17"/>
        <v>26</v>
      </c>
      <c r="E311" s="3"/>
    </row>
    <row r="312" spans="1:5" ht="12" customHeight="1">
      <c r="A312" s="3">
        <v>308</v>
      </c>
      <c r="B312" s="10" t="e">
        <f t="shared" si="18"/>
        <v>#NUM!</v>
      </c>
      <c r="C312" s="10" t="e">
        <f t="shared" si="19"/>
        <v>#NUM!</v>
      </c>
      <c r="D312" s="11">
        <f t="shared" si="17"/>
        <v>26</v>
      </c>
      <c r="E312" s="3"/>
    </row>
    <row r="313" spans="1:5" ht="12" customHeight="1">
      <c r="A313" s="3">
        <v>309</v>
      </c>
      <c r="B313" s="10" t="e">
        <f t="shared" si="18"/>
        <v>#NUM!</v>
      </c>
      <c r="C313" s="10" t="e">
        <f t="shared" si="19"/>
        <v>#NUM!</v>
      </c>
      <c r="D313" s="11">
        <f t="shared" si="17"/>
        <v>26</v>
      </c>
      <c r="E313" s="3"/>
    </row>
    <row r="314" spans="1:5" ht="12" customHeight="1">
      <c r="A314" s="3">
        <v>310</v>
      </c>
      <c r="B314" s="10" t="e">
        <f t="shared" si="18"/>
        <v>#NUM!</v>
      </c>
      <c r="C314" s="10" t="e">
        <f t="shared" si="19"/>
        <v>#NUM!</v>
      </c>
      <c r="D314" s="11">
        <f t="shared" si="17"/>
        <v>26</v>
      </c>
      <c r="E314" s="3"/>
    </row>
    <row r="315" spans="1:5" ht="12" customHeight="1">
      <c r="A315" s="3">
        <v>311</v>
      </c>
      <c r="B315" s="10" t="e">
        <f t="shared" si="18"/>
        <v>#NUM!</v>
      </c>
      <c r="C315" s="10" t="e">
        <f t="shared" si="19"/>
        <v>#NUM!</v>
      </c>
      <c r="D315" s="11">
        <f t="shared" si="17"/>
        <v>26</v>
      </c>
      <c r="E315" s="3"/>
    </row>
    <row r="316" spans="1:5" ht="12" customHeight="1">
      <c r="A316" s="3">
        <v>312</v>
      </c>
      <c r="B316" s="10" t="e">
        <f t="shared" si="18"/>
        <v>#NUM!</v>
      </c>
      <c r="C316" s="10" t="e">
        <f t="shared" si="19"/>
        <v>#NUM!</v>
      </c>
      <c r="D316" s="11">
        <f t="shared" si="17"/>
        <v>26</v>
      </c>
      <c r="E316" s="3"/>
    </row>
    <row r="317" spans="1:5" ht="12" customHeight="1">
      <c r="A317" s="3">
        <v>313</v>
      </c>
      <c r="B317" s="10" t="e">
        <f t="shared" si="18"/>
        <v>#NUM!</v>
      </c>
      <c r="C317" s="10" t="e">
        <f t="shared" si="19"/>
        <v>#NUM!</v>
      </c>
      <c r="D317" s="11">
        <f t="shared" si="17"/>
        <v>27</v>
      </c>
      <c r="E317" s="3"/>
    </row>
    <row r="318" spans="1:5" ht="12" customHeight="1">
      <c r="A318" s="3">
        <v>314</v>
      </c>
      <c r="B318" s="10" t="e">
        <f t="shared" si="18"/>
        <v>#NUM!</v>
      </c>
      <c r="C318" s="10" t="e">
        <f t="shared" si="19"/>
        <v>#NUM!</v>
      </c>
      <c r="D318" s="11">
        <f t="shared" si="17"/>
        <v>27</v>
      </c>
      <c r="E318" s="3"/>
    </row>
    <row r="319" spans="1:5" ht="12" customHeight="1">
      <c r="A319" s="3">
        <v>315</v>
      </c>
      <c r="B319" s="10" t="e">
        <f t="shared" si="18"/>
        <v>#NUM!</v>
      </c>
      <c r="C319" s="10" t="e">
        <f t="shared" si="19"/>
        <v>#NUM!</v>
      </c>
      <c r="D319" s="11">
        <f t="shared" si="17"/>
        <v>27</v>
      </c>
      <c r="E319" s="3"/>
    </row>
    <row r="320" spans="1:5" ht="12" customHeight="1">
      <c r="A320" s="3">
        <v>316</v>
      </c>
      <c r="B320" s="10" t="e">
        <f t="shared" si="18"/>
        <v>#NUM!</v>
      </c>
      <c r="C320" s="10" t="e">
        <f t="shared" si="19"/>
        <v>#NUM!</v>
      </c>
      <c r="D320" s="11">
        <f t="shared" si="17"/>
        <v>27</v>
      </c>
      <c r="E320" s="3"/>
    </row>
    <row r="321" spans="1:5" ht="12" customHeight="1">
      <c r="A321" s="3">
        <v>317</v>
      </c>
      <c r="B321" s="10" t="e">
        <f t="shared" si="18"/>
        <v>#NUM!</v>
      </c>
      <c r="C321" s="10" t="e">
        <f t="shared" si="19"/>
        <v>#NUM!</v>
      </c>
      <c r="D321" s="11">
        <f t="shared" si="17"/>
        <v>27</v>
      </c>
      <c r="E321" s="3"/>
    </row>
    <row r="322" spans="1:5" ht="12" customHeight="1">
      <c r="A322" s="3">
        <v>318</v>
      </c>
      <c r="B322" s="10" t="e">
        <f t="shared" si="18"/>
        <v>#NUM!</v>
      </c>
      <c r="C322" s="10" t="e">
        <f t="shared" si="19"/>
        <v>#NUM!</v>
      </c>
      <c r="D322" s="11">
        <f t="shared" si="17"/>
        <v>27</v>
      </c>
      <c r="E322" s="3"/>
    </row>
    <row r="323" spans="1:5" ht="12" customHeight="1">
      <c r="A323" s="3">
        <v>319</v>
      </c>
      <c r="B323" s="10" t="e">
        <f t="shared" si="18"/>
        <v>#NUM!</v>
      </c>
      <c r="C323" s="10" t="e">
        <f t="shared" si="19"/>
        <v>#NUM!</v>
      </c>
      <c r="D323" s="11">
        <f t="shared" si="17"/>
        <v>27</v>
      </c>
      <c r="E323" s="3"/>
    </row>
    <row r="324" spans="1:5" ht="12" customHeight="1">
      <c r="A324" s="3">
        <v>320</v>
      </c>
      <c r="B324" s="10" t="e">
        <f t="shared" si="18"/>
        <v>#NUM!</v>
      </c>
      <c r="C324" s="10" t="e">
        <f t="shared" si="19"/>
        <v>#NUM!</v>
      </c>
      <c r="D324" s="11">
        <f t="shared" si="17"/>
        <v>27</v>
      </c>
      <c r="E324" s="3"/>
    </row>
    <row r="325" spans="1:5" ht="12" customHeight="1">
      <c r="A325" s="3">
        <v>321</v>
      </c>
      <c r="B325" s="10" t="e">
        <f t="shared" si="18"/>
        <v>#NUM!</v>
      </c>
      <c r="C325" s="10" t="e">
        <f t="shared" si="19"/>
        <v>#NUM!</v>
      </c>
      <c r="D325" s="11">
        <f t="shared" si="17"/>
        <v>27</v>
      </c>
      <c r="E325" s="3"/>
    </row>
    <row r="326" spans="1:5" ht="12" customHeight="1">
      <c r="A326" s="3">
        <v>322</v>
      </c>
      <c r="B326" s="10" t="e">
        <f t="shared" si="18"/>
        <v>#NUM!</v>
      </c>
      <c r="C326" s="10" t="e">
        <f t="shared" si="19"/>
        <v>#NUM!</v>
      </c>
      <c r="D326" s="11">
        <f t="shared" si="17"/>
        <v>27</v>
      </c>
      <c r="E326" s="3"/>
    </row>
    <row r="327" spans="1:5" ht="12" customHeight="1">
      <c r="A327" s="3">
        <v>323</v>
      </c>
      <c r="B327" s="10" t="e">
        <f t="shared" si="18"/>
        <v>#NUM!</v>
      </c>
      <c r="C327" s="10" t="e">
        <f t="shared" si="19"/>
        <v>#NUM!</v>
      </c>
      <c r="D327" s="11">
        <f t="shared" ref="D327:D364" si="20">ROUNDUP(A327/12,0)</f>
        <v>27</v>
      </c>
      <c r="E327" s="3"/>
    </row>
    <row r="328" spans="1:5" ht="12" customHeight="1">
      <c r="A328" s="3">
        <v>324</v>
      </c>
      <c r="B328" s="10" t="e">
        <f t="shared" si="18"/>
        <v>#NUM!</v>
      </c>
      <c r="C328" s="10" t="e">
        <f t="shared" si="19"/>
        <v>#NUM!</v>
      </c>
      <c r="D328" s="11">
        <f t="shared" si="20"/>
        <v>27</v>
      </c>
      <c r="E328" s="3"/>
    </row>
    <row r="329" spans="1:5" ht="12" customHeight="1">
      <c r="A329" s="3">
        <v>325</v>
      </c>
      <c r="B329" s="10" t="e">
        <f t="shared" si="18"/>
        <v>#NUM!</v>
      </c>
      <c r="C329" s="10" t="e">
        <f t="shared" si="19"/>
        <v>#NUM!</v>
      </c>
      <c r="D329" s="11">
        <f t="shared" si="20"/>
        <v>28</v>
      </c>
      <c r="E329" s="3"/>
    </row>
    <row r="330" spans="1:5" ht="12" customHeight="1">
      <c r="A330" s="3">
        <v>326</v>
      </c>
      <c r="B330" s="10" t="e">
        <f t="shared" si="18"/>
        <v>#NUM!</v>
      </c>
      <c r="C330" s="10" t="e">
        <f t="shared" si="19"/>
        <v>#NUM!</v>
      </c>
      <c r="D330" s="11">
        <f t="shared" si="20"/>
        <v>28</v>
      </c>
      <c r="E330" s="3"/>
    </row>
    <row r="331" spans="1:5" ht="12" customHeight="1">
      <c r="A331" s="3">
        <v>327</v>
      </c>
      <c r="B331" s="10" t="e">
        <f t="shared" si="18"/>
        <v>#NUM!</v>
      </c>
      <c r="C331" s="10" t="e">
        <f t="shared" si="19"/>
        <v>#NUM!</v>
      </c>
      <c r="D331" s="11">
        <f t="shared" si="20"/>
        <v>28</v>
      </c>
      <c r="E331" s="3"/>
    </row>
    <row r="332" spans="1:5" ht="12" customHeight="1">
      <c r="A332" s="3">
        <v>328</v>
      </c>
      <c r="B332" s="10" t="e">
        <f t="shared" si="18"/>
        <v>#NUM!</v>
      </c>
      <c r="C332" s="10" t="e">
        <f t="shared" si="19"/>
        <v>#NUM!</v>
      </c>
      <c r="D332" s="11">
        <f t="shared" si="20"/>
        <v>28</v>
      </c>
      <c r="E332" s="3"/>
    </row>
    <row r="333" spans="1:5" ht="12" customHeight="1">
      <c r="A333" s="3">
        <v>329</v>
      </c>
      <c r="B333" s="10" t="e">
        <f t="shared" si="18"/>
        <v>#NUM!</v>
      </c>
      <c r="C333" s="10" t="e">
        <f t="shared" si="19"/>
        <v>#NUM!</v>
      </c>
      <c r="D333" s="11">
        <f t="shared" si="20"/>
        <v>28</v>
      </c>
      <c r="E333" s="3"/>
    </row>
    <row r="334" spans="1:5" ht="12" customHeight="1">
      <c r="A334" s="3">
        <v>330</v>
      </c>
      <c r="B334" s="10" t="e">
        <f t="shared" si="18"/>
        <v>#NUM!</v>
      </c>
      <c r="C334" s="10" t="e">
        <f t="shared" si="19"/>
        <v>#NUM!</v>
      </c>
      <c r="D334" s="11">
        <f t="shared" si="20"/>
        <v>28</v>
      </c>
      <c r="E334" s="3"/>
    </row>
    <row r="335" spans="1:5" ht="12" customHeight="1">
      <c r="A335" s="3">
        <v>331</v>
      </c>
      <c r="B335" s="10" t="e">
        <f t="shared" si="18"/>
        <v>#NUM!</v>
      </c>
      <c r="C335" s="10" t="e">
        <f t="shared" si="19"/>
        <v>#NUM!</v>
      </c>
      <c r="D335" s="11">
        <f t="shared" si="20"/>
        <v>28</v>
      </c>
      <c r="E335" s="3"/>
    </row>
    <row r="336" spans="1:5" ht="12" customHeight="1">
      <c r="A336" s="3">
        <v>332</v>
      </c>
      <c r="B336" s="10" t="e">
        <f t="shared" si="18"/>
        <v>#NUM!</v>
      </c>
      <c r="C336" s="10" t="e">
        <f t="shared" si="19"/>
        <v>#NUM!</v>
      </c>
      <c r="D336" s="11">
        <f t="shared" si="20"/>
        <v>28</v>
      </c>
      <c r="E336" s="3"/>
    </row>
    <row r="337" spans="1:5" ht="12" customHeight="1">
      <c r="A337" s="3">
        <v>333</v>
      </c>
      <c r="B337" s="10" t="e">
        <f t="shared" si="18"/>
        <v>#NUM!</v>
      </c>
      <c r="C337" s="10" t="e">
        <f t="shared" si="19"/>
        <v>#NUM!</v>
      </c>
      <c r="D337" s="11">
        <f t="shared" si="20"/>
        <v>28</v>
      </c>
      <c r="E337" s="3"/>
    </row>
    <row r="338" spans="1:5" ht="12" customHeight="1">
      <c r="A338" s="3">
        <v>334</v>
      </c>
      <c r="B338" s="10" t="e">
        <f t="shared" si="18"/>
        <v>#NUM!</v>
      </c>
      <c r="C338" s="10" t="e">
        <f t="shared" si="19"/>
        <v>#NUM!</v>
      </c>
      <c r="D338" s="11">
        <f t="shared" si="20"/>
        <v>28</v>
      </c>
      <c r="E338" s="3"/>
    </row>
    <row r="339" spans="1:5" ht="12" customHeight="1">
      <c r="A339" s="3">
        <v>335</v>
      </c>
      <c r="B339" s="10" t="e">
        <f t="shared" si="18"/>
        <v>#NUM!</v>
      </c>
      <c r="C339" s="10" t="e">
        <f t="shared" si="19"/>
        <v>#NUM!</v>
      </c>
      <c r="D339" s="11">
        <f t="shared" si="20"/>
        <v>28</v>
      </c>
      <c r="E339" s="3"/>
    </row>
    <row r="340" spans="1:5" ht="12" customHeight="1">
      <c r="A340" s="3">
        <v>336</v>
      </c>
      <c r="B340" s="10" t="e">
        <f t="shared" si="18"/>
        <v>#NUM!</v>
      </c>
      <c r="C340" s="10" t="e">
        <f t="shared" si="19"/>
        <v>#NUM!</v>
      </c>
      <c r="D340" s="11">
        <f t="shared" si="20"/>
        <v>28</v>
      </c>
      <c r="E340" s="3"/>
    </row>
    <row r="341" spans="1:5" ht="12" customHeight="1">
      <c r="A341" s="3">
        <v>337</v>
      </c>
      <c r="B341" s="10" t="e">
        <f t="shared" si="18"/>
        <v>#NUM!</v>
      </c>
      <c r="C341" s="10" t="e">
        <f t="shared" si="19"/>
        <v>#NUM!</v>
      </c>
      <c r="D341" s="11">
        <f t="shared" si="20"/>
        <v>29</v>
      </c>
      <c r="E341" s="3"/>
    </row>
    <row r="342" spans="1:5" ht="12" customHeight="1">
      <c r="A342" s="3">
        <v>338</v>
      </c>
      <c r="B342" s="10" t="e">
        <f t="shared" si="18"/>
        <v>#NUM!</v>
      </c>
      <c r="C342" s="10" t="e">
        <f t="shared" si="19"/>
        <v>#NUM!</v>
      </c>
      <c r="D342" s="11">
        <f t="shared" si="20"/>
        <v>29</v>
      </c>
      <c r="E342" s="3"/>
    </row>
    <row r="343" spans="1:5" ht="12" customHeight="1">
      <c r="A343" s="3">
        <v>339</v>
      </c>
      <c r="B343" s="10" t="e">
        <f t="shared" si="18"/>
        <v>#NUM!</v>
      </c>
      <c r="C343" s="10" t="e">
        <f t="shared" si="19"/>
        <v>#NUM!</v>
      </c>
      <c r="D343" s="11">
        <f t="shared" si="20"/>
        <v>29</v>
      </c>
      <c r="E343" s="3"/>
    </row>
    <row r="344" spans="1:5" ht="12" customHeight="1">
      <c r="A344" s="3">
        <v>340</v>
      </c>
      <c r="B344" s="10" t="e">
        <f t="shared" si="18"/>
        <v>#NUM!</v>
      </c>
      <c r="C344" s="10" t="e">
        <f t="shared" si="19"/>
        <v>#NUM!</v>
      </c>
      <c r="D344" s="11">
        <f t="shared" si="20"/>
        <v>29</v>
      </c>
      <c r="E344" s="3"/>
    </row>
    <row r="345" spans="1:5" ht="12" customHeight="1">
      <c r="A345" s="3">
        <v>341</v>
      </c>
      <c r="B345" s="10" t="e">
        <f t="shared" si="18"/>
        <v>#NUM!</v>
      </c>
      <c r="C345" s="10" t="e">
        <f t="shared" si="19"/>
        <v>#NUM!</v>
      </c>
      <c r="D345" s="11">
        <f t="shared" si="20"/>
        <v>29</v>
      </c>
      <c r="E345" s="3"/>
    </row>
    <row r="346" spans="1:5" ht="12" customHeight="1">
      <c r="A346" s="3">
        <v>342</v>
      </c>
      <c r="B346" s="10" t="e">
        <f t="shared" si="18"/>
        <v>#NUM!</v>
      </c>
      <c r="C346" s="10" t="e">
        <f t="shared" si="19"/>
        <v>#NUM!</v>
      </c>
      <c r="D346" s="11">
        <f t="shared" si="20"/>
        <v>29</v>
      </c>
      <c r="E346" s="3"/>
    </row>
    <row r="347" spans="1:5" ht="12" customHeight="1">
      <c r="A347" s="3">
        <v>343</v>
      </c>
      <c r="B347" s="10" t="e">
        <f t="shared" si="18"/>
        <v>#NUM!</v>
      </c>
      <c r="C347" s="10" t="e">
        <f t="shared" si="19"/>
        <v>#NUM!</v>
      </c>
      <c r="D347" s="11">
        <f t="shared" si="20"/>
        <v>29</v>
      </c>
      <c r="E347" s="3"/>
    </row>
    <row r="348" spans="1:5" ht="12" customHeight="1">
      <c r="A348" s="3">
        <v>344</v>
      </c>
      <c r="B348" s="10" t="e">
        <f t="shared" si="18"/>
        <v>#NUM!</v>
      </c>
      <c r="C348" s="10" t="e">
        <f t="shared" si="19"/>
        <v>#NUM!</v>
      </c>
      <c r="D348" s="11">
        <f t="shared" si="20"/>
        <v>29</v>
      </c>
      <c r="E348" s="3"/>
    </row>
    <row r="349" spans="1:5" ht="12" customHeight="1">
      <c r="A349" s="3">
        <v>345</v>
      </c>
      <c r="B349" s="10" t="e">
        <f t="shared" si="18"/>
        <v>#NUM!</v>
      </c>
      <c r="C349" s="10" t="e">
        <f t="shared" si="19"/>
        <v>#NUM!</v>
      </c>
      <c r="D349" s="11">
        <f t="shared" si="20"/>
        <v>29</v>
      </c>
      <c r="E349" s="3"/>
    </row>
    <row r="350" spans="1:5" ht="12" customHeight="1">
      <c r="A350" s="3">
        <v>346</v>
      </c>
      <c r="B350" s="10" t="e">
        <f t="shared" ref="B350:B364" si="21">PPMT(B$2/12,A350,B$3,B$1*-1)</f>
        <v>#NUM!</v>
      </c>
      <c r="C350" s="10" t="e">
        <f t="shared" si="19"/>
        <v>#NUM!</v>
      </c>
      <c r="D350" s="11">
        <f t="shared" si="20"/>
        <v>29</v>
      </c>
      <c r="E350" s="3"/>
    </row>
    <row r="351" spans="1:5" ht="12" customHeight="1">
      <c r="A351" s="3">
        <v>347</v>
      </c>
      <c r="B351" s="10" t="e">
        <f t="shared" si="21"/>
        <v>#NUM!</v>
      </c>
      <c r="C351" s="10" t="e">
        <f t="shared" si="19"/>
        <v>#NUM!</v>
      </c>
      <c r="D351" s="11">
        <f t="shared" si="20"/>
        <v>29</v>
      </c>
      <c r="E351" s="3"/>
    </row>
    <row r="352" spans="1:5" ht="12" customHeight="1">
      <c r="A352" s="3">
        <v>348</v>
      </c>
      <c r="B352" s="10" t="e">
        <f t="shared" si="21"/>
        <v>#NUM!</v>
      </c>
      <c r="C352" s="10" t="e">
        <f t="shared" si="19"/>
        <v>#NUM!</v>
      </c>
      <c r="D352" s="11">
        <f t="shared" si="20"/>
        <v>29</v>
      </c>
      <c r="E352" s="3"/>
    </row>
    <row r="353" spans="1:5" ht="12" customHeight="1">
      <c r="A353" s="3">
        <v>349</v>
      </c>
      <c r="B353" s="10" t="e">
        <f t="shared" si="21"/>
        <v>#NUM!</v>
      </c>
      <c r="C353" s="10" t="e">
        <f t="shared" si="19"/>
        <v>#NUM!</v>
      </c>
      <c r="D353" s="11">
        <f t="shared" si="20"/>
        <v>30</v>
      </c>
      <c r="E353" s="3"/>
    </row>
    <row r="354" spans="1:5" ht="12" customHeight="1">
      <c r="A354" s="3">
        <v>350</v>
      </c>
      <c r="B354" s="10" t="e">
        <f t="shared" si="21"/>
        <v>#NUM!</v>
      </c>
      <c r="C354" s="10" t="e">
        <f t="shared" si="19"/>
        <v>#NUM!</v>
      </c>
      <c r="D354" s="11">
        <f t="shared" si="20"/>
        <v>30</v>
      </c>
      <c r="E354" s="3"/>
    </row>
    <row r="355" spans="1:5" ht="12" customHeight="1">
      <c r="A355" s="3">
        <v>351</v>
      </c>
      <c r="B355" s="10" t="e">
        <f t="shared" si="21"/>
        <v>#NUM!</v>
      </c>
      <c r="C355" s="10" t="e">
        <f t="shared" si="19"/>
        <v>#NUM!</v>
      </c>
      <c r="D355" s="11">
        <f t="shared" si="20"/>
        <v>30</v>
      </c>
      <c r="E355" s="3"/>
    </row>
    <row r="356" spans="1:5" ht="12" customHeight="1">
      <c r="A356" s="3">
        <v>352</v>
      </c>
      <c r="B356" s="10" t="e">
        <f t="shared" si="21"/>
        <v>#NUM!</v>
      </c>
      <c r="C356" s="10" t="e">
        <f t="shared" si="19"/>
        <v>#NUM!</v>
      </c>
      <c r="D356" s="11">
        <f t="shared" si="20"/>
        <v>30</v>
      </c>
      <c r="E356" s="3"/>
    </row>
    <row r="357" spans="1:5" ht="12" customHeight="1">
      <c r="A357" s="3">
        <v>353</v>
      </c>
      <c r="B357" s="10" t="e">
        <f t="shared" si="21"/>
        <v>#NUM!</v>
      </c>
      <c r="C357" s="10" t="e">
        <f t="shared" si="19"/>
        <v>#NUM!</v>
      </c>
      <c r="D357" s="11">
        <f t="shared" si="20"/>
        <v>30</v>
      </c>
      <c r="E357" s="3"/>
    </row>
    <row r="358" spans="1:5" ht="12" customHeight="1">
      <c r="A358" s="3">
        <v>354</v>
      </c>
      <c r="B358" s="10" t="e">
        <f t="shared" si="21"/>
        <v>#NUM!</v>
      </c>
      <c r="C358" s="10" t="e">
        <f t="shared" si="19"/>
        <v>#NUM!</v>
      </c>
      <c r="D358" s="11">
        <f t="shared" si="20"/>
        <v>30</v>
      </c>
      <c r="E358" s="3"/>
    </row>
    <row r="359" spans="1:5" ht="12" customHeight="1">
      <c r="A359" s="3">
        <v>355</v>
      </c>
      <c r="B359" s="10" t="e">
        <f t="shared" si="21"/>
        <v>#NUM!</v>
      </c>
      <c r="C359" s="10" t="e">
        <f t="shared" si="19"/>
        <v>#NUM!</v>
      </c>
      <c r="D359" s="11">
        <f t="shared" si="20"/>
        <v>30</v>
      </c>
      <c r="E359" s="3"/>
    </row>
    <row r="360" spans="1:5" ht="12" customHeight="1">
      <c r="A360" s="3">
        <v>356</v>
      </c>
      <c r="B360" s="10" t="e">
        <f t="shared" si="21"/>
        <v>#NUM!</v>
      </c>
      <c r="C360" s="10" t="e">
        <f t="shared" si="19"/>
        <v>#NUM!</v>
      </c>
      <c r="D360" s="11">
        <f t="shared" si="20"/>
        <v>30</v>
      </c>
      <c r="E360" s="3"/>
    </row>
    <row r="361" spans="1:5" ht="12" customHeight="1">
      <c r="A361" s="3">
        <v>357</v>
      </c>
      <c r="B361" s="10" t="e">
        <f t="shared" si="21"/>
        <v>#NUM!</v>
      </c>
      <c r="C361" s="10" t="e">
        <f t="shared" si="19"/>
        <v>#NUM!</v>
      </c>
      <c r="D361" s="11">
        <f t="shared" si="20"/>
        <v>30</v>
      </c>
      <c r="E361" s="3"/>
    </row>
    <row r="362" spans="1:5" ht="12" customHeight="1">
      <c r="A362" s="3">
        <v>358</v>
      </c>
      <c r="B362" s="10" t="e">
        <f t="shared" si="21"/>
        <v>#NUM!</v>
      </c>
      <c r="C362" s="10" t="e">
        <f>IPMT(B$2/12,A362,B$3,B$1*-1)</f>
        <v>#NUM!</v>
      </c>
      <c r="D362" s="11">
        <f t="shared" si="20"/>
        <v>30</v>
      </c>
      <c r="E362" s="3"/>
    </row>
    <row r="363" spans="1:5" ht="12" customHeight="1">
      <c r="A363" s="3">
        <v>359</v>
      </c>
      <c r="B363" s="10" t="e">
        <f t="shared" si="21"/>
        <v>#NUM!</v>
      </c>
      <c r="C363" s="10" t="e">
        <f>IPMT(B$2/12,A363,B$3,B$1*-1)</f>
        <v>#NUM!</v>
      </c>
      <c r="D363" s="11">
        <f t="shared" si="20"/>
        <v>30</v>
      </c>
      <c r="E363" s="3"/>
    </row>
    <row r="364" spans="1:5" ht="12" customHeight="1">
      <c r="A364" s="3">
        <v>360</v>
      </c>
      <c r="B364" s="10" t="e">
        <f t="shared" si="21"/>
        <v>#NUM!</v>
      </c>
      <c r="C364" s="10" t="e">
        <f>IPMT(B$2/12,A364,B$3,B$1*-1)</f>
        <v>#NUM!</v>
      </c>
      <c r="D364" s="11">
        <f t="shared" si="20"/>
        <v>30</v>
      </c>
      <c r="E364" s="3"/>
    </row>
  </sheetData>
  <mergeCells count="1">
    <mergeCell ref="F4:M8"/>
  </mergeCells>
  <pageMargins left="0.75" right="0.75" top="1" bottom="1" header="0.5" footer="0.5"/>
  <pageSetup paperSize="0" orientation="landscape" useFirstPageNumber="1" horizontalDpi="0" verticalDpi="0" copies="0"/>
  <headerFooter alignWithMargins="0"/>
  <ignoredErrors>
    <ignoredError sqref="B18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HOLD Pro Forma</vt:lpstr>
      <vt:lpstr>2) HOLD ROI Analysis</vt:lpstr>
      <vt:lpstr>3) Interest Calculations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Ailes</dc:creator>
  <cp:lastModifiedBy>Tyson's Computer</cp:lastModifiedBy>
  <cp:lastPrinted>2012-09-10T21:57:12Z</cp:lastPrinted>
  <dcterms:created xsi:type="dcterms:W3CDTF">2011-10-31T16:51:39Z</dcterms:created>
  <dcterms:modified xsi:type="dcterms:W3CDTF">2013-11-20T21:56:17Z</dcterms:modified>
</cp:coreProperties>
</file>